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<sst xmlns="http://schemas.openxmlformats.org/spreadsheetml/2006/main" count="177" uniqueCount="138">
  <si>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</si>
  <si>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</si>
  <si>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</si>
  <si>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</si>
  <si>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</si>
  <si>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</si>
  <si>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</si>
  <si>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</si>
  <si>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</si>
  <si>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</si>
  <si>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</si>
  <si>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</si>
  <si>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</si>
  <si>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</si>
  <si>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</si>
  <si>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</si>
  <si>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</si>
  <si>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</si>
  <si>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</si>
  <si>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</si>
  <si>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</si>
  <si>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</si>
  <si>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</si>
  <si>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</si>
  <si>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</si>
  <si>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</si>
  <si>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</si>
  <si>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</si>
  <si>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</si>
  <si>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</si>
  <si>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</si>
  <si>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</si>
  <si>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</si>
  <si>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</si>
  <si>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</si>
  <si>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</si>
  <si>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</si>
  <si>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</si>
  <si>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</si>
  <si>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</si>
  <si>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</si>
  <si>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</si>
  <si>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</si>
  <si>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</si>
  <si>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</si>
  <si>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</si>
  <si>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</si>
  <si>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</si>
  <si>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</si>
  <si>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</si>
  <si>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</si>
  <si>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</si>
  <si>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</si>
  <si>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</si>
  <si>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</si>
  <si>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</si>
  <si>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</si>
  <si>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</si>
  <si>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</si>
  <si>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</si>
  <si>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</si>
  <si>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</si>
  <si>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</si>
  <si>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</si>
  <si>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</si>
  <si>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</si>
  <si>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</si>
  <si>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</si>
  <si>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</si>
  <si>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</si>
  <si>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</si>
  <si>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</si>
  <si>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</si>
  <si>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</si>
  <si>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</si>
  <si>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</si>
  <si>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</si>
  <si>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</si>
  <si>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</si>
  <si>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</si>
  <si>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</si>
  <si>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</si>
  <si>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</si>
  <si>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</si>
  <si>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</si>
  <si>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</si>
  <si>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</si>
  <si>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</si>
  <si>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</si>
  <si>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</si>
  <si>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</si>
  <si>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</si>
  <si>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</si>
  <si>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</si>
  <si>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</si>
  <si>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</si>
  <si>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</si>
  <si>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</si>
  <si>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</si>
  <si>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</si>
  <si>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</si>
  <si>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</si>
  <si>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</si>
  <si>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</si>
  <si>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</si>
  <si>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</si>
  <si>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</si>
  <si>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</si>
  <si>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</si>
  <si>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</si>
  <si>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</si>
  <si>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</si>
  <si>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</si>
  <si>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</si>
  <si>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</si>
  <si>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</si>
  <si>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</si>
  <si>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</si>
  <si>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</si>
  <si>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</si>
  <si>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</si>
  <si>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</si>
  <si>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</si>
  <si>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</si>
  <si>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</si>
  <si>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</si>
  <si>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</si>
  <si>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</si>
  <si>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</si>
  <si>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</si>
  <si>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</si>
  <si>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</si>
  <si>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</si>
  <si>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</si>
  <si>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</si>
  <si>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</si>
  <si>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1 квартал 2020 года</t>
  </si>
  <si>
    <t>Остатки ден.средств на счетах поселений на 1.01.20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</si>
</sst>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CF1" activePane="topRight" state="frozen"/>
      <selection pane="topLeft" activeCell="A4" sqref="A4"/>
      <selection pane="topRight" activeCell="CS17" sqref="CS17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5" customWidth="1"/>
    <col min="8" max="8" width="7.875" style="0" customWidth="1"/>
    <col min="9" max="10" width="9.25390625" style="0" bestFit="1" customWidth="1"/>
    <col min="11" max="11" width="7.25390625" style="5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5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5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5" customWidth="1"/>
    <col min="27" max="28" width="9.25390625" style="0" bestFit="1" customWidth="1"/>
    <col min="29" max="29" width="9.75390625" style="0" customWidth="1"/>
    <col min="30" max="30" width="7.375" style="5" customWidth="1"/>
    <col min="31" max="31" width="8.125" style="0" customWidth="1"/>
    <col min="32" max="33" width="9.125" style="0" customWidth="1"/>
    <col min="34" max="34" width="6.75390625" style="5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5" customWidth="1"/>
    <col min="41" max="41" width="7.00390625" style="0" customWidth="1"/>
    <col min="42" max="42" width="5.125" style="5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t="s">
        <v>27</v>
      </c>
      <c r="CK2" s="45"/>
      <c r="CL2" s="45"/>
      <c r="CM2" s="45"/>
      <c r="CN2" s="45"/>
      <c r="CO2" s="45"/>
      <c r="CP2" s="45"/>
      <c r="CQ2" s="45"/>
      <c r="CR2" s="45"/>
      <c r="CS2" s="46"/>
    </row>
    <row r="3" spans="1:97" ht="170.25" customHeight="1">
      <c r="A3" s="44" t="s">
        <v>0</v>
      </c>
      <c r="B3" s="38" t="s">
        <v>98</v>
      </c>
      <c r="C3" s="38"/>
      <c r="D3" s="38"/>
      <c r="E3" s="38"/>
      <c r="F3" s="38"/>
      <c r="G3" s="38"/>
      <c r="H3" s="38" t="s">
        <v>99</v>
      </c>
      <c r="I3" s="38"/>
      <c r="J3" s="38"/>
      <c r="K3" s="38"/>
      <c r="L3" s="38"/>
      <c r="M3" s="38" t="s">
        <v>100</v>
      </c>
      <c r="N3" s="38"/>
      <c r="O3" s="38"/>
      <c r="P3" s="38"/>
      <c r="Q3" s="38" t="s">
        <v>101</v>
      </c>
      <c r="R3" s="38"/>
      <c r="S3" s="38"/>
      <c r="T3" s="38"/>
      <c r="U3" s="38"/>
      <c r="V3" s="38" t="s">
        <v>102</v>
      </c>
      <c r="W3" s="38"/>
      <c r="X3" s="38"/>
      <c r="Y3" s="38"/>
      <c r="Z3" s="38"/>
      <c r="AA3" s="38" t="s">
        <v>103</v>
      </c>
      <c r="AB3" s="38"/>
      <c r="AC3" s="38"/>
      <c r="AD3" s="38"/>
      <c r="AE3" s="38" t="s">
        <v>104</v>
      </c>
      <c r="AF3" s="38"/>
      <c r="AG3" s="38"/>
      <c r="AH3" s="38"/>
      <c r="AI3" s="38" t="s">
        <v>105</v>
      </c>
      <c r="AJ3" s="38"/>
      <c r="AK3" s="38"/>
      <c r="AL3" s="38"/>
      <c r="AM3" s="38"/>
      <c r="AN3" s="38"/>
      <c r="AO3" s="38" t="s">
        <v>106</v>
      </c>
      <c r="AP3" s="38"/>
      <c r="AQ3" s="38" t="s">
        <v>107</v>
      </c>
      <c r="AR3" s="38"/>
      <c r="AS3" s="38"/>
      <c r="AT3" s="38"/>
      <c r="AU3" s="43" t="s">
        <v>108</v>
      </c>
      <c r="AV3" s="43"/>
      <c r="AW3" s="43"/>
      <c r="AX3" s="43"/>
      <c r="AY3" s="38" t="s">
        <v>109</v>
      </c>
      <c r="AZ3" s="38"/>
      <c r="BA3" s="38" t="s">
        <v>110</v>
      </c>
      <c r="BB3" s="38"/>
      <c r="BC3" s="38" t="s">
        <v>111</v>
      </c>
      <c r="BD3" s="38"/>
      <c r="BE3" s="38" t="s">
        <v>112</v>
      </c>
      <c r="BF3" s="38"/>
      <c r="BG3" s="38" t="s">
        <v>113</v>
      </c>
      <c r="BH3" s="38"/>
      <c r="BI3" s="38"/>
      <c r="BJ3" s="38"/>
      <c r="BK3" s="38" t="s">
        <v>114</v>
      </c>
      <c r="BL3" s="38"/>
      <c r="BM3" s="38"/>
      <c r="BN3" s="38"/>
      <c r="BO3" s="38" t="s">
        <v>115</v>
      </c>
      <c r="BP3" s="38"/>
      <c r="BQ3" s="38"/>
      <c r="BR3" s="38"/>
      <c r="BS3" s="38" t="s">
        <v>116</v>
      </c>
      <c r="BT3" s="38"/>
      <c r="BU3" s="38"/>
      <c r="BV3" s="38"/>
      <c r="BW3" s="38" t="s">
        <v>117</v>
      </c>
      <c r="BX3" s="38"/>
      <c r="BY3" s="38" t="s">
        <v>118</v>
      </c>
      <c r="BZ3" s="38"/>
      <c r="CA3" s="38"/>
      <c r="CB3" s="38"/>
      <c r="CC3" s="38" t="s">
        <v>123</v>
      </c>
      <c r="CD3" s="38"/>
      <c r="CE3" s="38" t="s">
        <v>119</v>
      </c>
      <c r="CF3" s="38"/>
      <c r="CG3" s="38"/>
      <c r="CH3" s="38"/>
      <c r="CI3" s="38" t="s">
        <v>120</v>
      </c>
      <c r="CJ3" s="38"/>
      <c r="CK3" s="38" t="s">
        <v>121</v>
      </c>
      <c r="CL3" s="39"/>
      <c r="CM3" s="39"/>
      <c r="CN3" s="39"/>
      <c r="CO3" s="39"/>
      <c r="CP3" s="39"/>
      <c r="CQ3" s="40" t="s">
        <v>122</v>
      </c>
      <c r="CR3" s="40"/>
      <c r="CS3" s="15" t="s">
        <v>96</v>
      </c>
    </row>
    <row r="4" spans="1:97" ht="276.75" customHeight="1">
      <c r="A4" s="44"/>
      <c r="B4" s="4" t="s">
        <v>31</v>
      </c>
      <c r="C4" s="4" t="s">
        <v>137</v>
      </c>
      <c r="D4" s="2" t="s">
        <v>10</v>
      </c>
      <c r="E4" s="2" t="s">
        <v>11</v>
      </c>
      <c r="F4" s="3" t="s">
        <v>12</v>
      </c>
      <c r="G4" s="4" t="s">
        <v>28</v>
      </c>
      <c r="H4" s="2" t="s">
        <v>13</v>
      </c>
      <c r="I4" s="2" t="s">
        <v>14</v>
      </c>
      <c r="J4" s="2" t="s">
        <v>97</v>
      </c>
      <c r="K4" s="16" t="s">
        <v>15</v>
      </c>
      <c r="L4" s="2" t="s">
        <v>16</v>
      </c>
      <c r="M4" s="2" t="s">
        <v>32</v>
      </c>
      <c r="N4" s="2" t="s">
        <v>33</v>
      </c>
      <c r="O4" s="3" t="s">
        <v>17</v>
      </c>
      <c r="P4" s="4" t="s">
        <v>18</v>
      </c>
      <c r="Q4" s="2" t="s">
        <v>35</v>
      </c>
      <c r="R4" s="2" t="s">
        <v>34</v>
      </c>
      <c r="S4" s="10" t="s">
        <v>36</v>
      </c>
      <c r="T4" s="3" t="s">
        <v>19</v>
      </c>
      <c r="U4" s="4" t="s">
        <v>37</v>
      </c>
      <c r="V4" s="2" t="s">
        <v>39</v>
      </c>
      <c r="W4" s="6" t="s">
        <v>40</v>
      </c>
      <c r="X4" s="7" t="s">
        <v>41</v>
      </c>
      <c r="Y4" s="3" t="s">
        <v>38</v>
      </c>
      <c r="Z4" s="4" t="s">
        <v>42</v>
      </c>
      <c r="AA4" s="2" t="s">
        <v>43</v>
      </c>
      <c r="AB4" s="2" t="s">
        <v>44</v>
      </c>
      <c r="AC4" s="3" t="s">
        <v>20</v>
      </c>
      <c r="AD4" s="4" t="s">
        <v>45</v>
      </c>
      <c r="AE4" s="2" t="s">
        <v>46</v>
      </c>
      <c r="AF4" s="2" t="s">
        <v>47</v>
      </c>
      <c r="AG4" s="3" t="s">
        <v>21</v>
      </c>
      <c r="AH4" s="4" t="s">
        <v>48</v>
      </c>
      <c r="AI4" s="2" t="s">
        <v>49</v>
      </c>
      <c r="AJ4" s="7" t="s">
        <v>50</v>
      </c>
      <c r="AK4" s="7" t="s">
        <v>51</v>
      </c>
      <c r="AL4" s="2" t="s">
        <v>52</v>
      </c>
      <c r="AM4" s="3" t="s">
        <v>22</v>
      </c>
      <c r="AN4" s="4" t="s">
        <v>53</v>
      </c>
      <c r="AO4" s="2" t="s">
        <v>59</v>
      </c>
      <c r="AP4" s="4" t="s">
        <v>54</v>
      </c>
      <c r="AQ4" s="2" t="s">
        <v>55</v>
      </c>
      <c r="AR4" s="2" t="s">
        <v>56</v>
      </c>
      <c r="AS4" s="3" t="s">
        <v>23</v>
      </c>
      <c r="AT4" s="2" t="s">
        <v>57</v>
      </c>
      <c r="AU4" s="2" t="s">
        <v>133</v>
      </c>
      <c r="AV4" s="23" t="s">
        <v>134</v>
      </c>
      <c r="AW4" s="3" t="s">
        <v>125</v>
      </c>
      <c r="AX4" s="2" t="s">
        <v>24</v>
      </c>
      <c r="AY4" s="7" t="s">
        <v>58</v>
      </c>
      <c r="AZ4" s="4" t="s">
        <v>128</v>
      </c>
      <c r="BA4" s="4" t="s">
        <v>60</v>
      </c>
      <c r="BB4" s="4" t="s">
        <v>61</v>
      </c>
      <c r="BC4" s="8" t="s">
        <v>62</v>
      </c>
      <c r="BD4" s="2" t="s">
        <v>63</v>
      </c>
      <c r="BE4" s="2" t="s">
        <v>64</v>
      </c>
      <c r="BF4" s="2" t="s">
        <v>65</v>
      </c>
      <c r="BG4" s="2" t="s">
        <v>129</v>
      </c>
      <c r="BH4" s="7" t="s">
        <v>130</v>
      </c>
      <c r="BI4" s="9" t="s">
        <v>67</v>
      </c>
      <c r="BJ4" s="2" t="s">
        <v>66</v>
      </c>
      <c r="BK4" s="2" t="s">
        <v>131</v>
      </c>
      <c r="BL4" s="10" t="s">
        <v>68</v>
      </c>
      <c r="BM4" s="12" t="s">
        <v>69</v>
      </c>
      <c r="BN4" s="2" t="s">
        <v>70</v>
      </c>
      <c r="BO4" s="2" t="s">
        <v>71</v>
      </c>
      <c r="BP4" s="7" t="s">
        <v>74</v>
      </c>
      <c r="BQ4" s="9" t="s">
        <v>73</v>
      </c>
      <c r="BR4" s="2" t="s">
        <v>72</v>
      </c>
      <c r="BS4" s="2" t="s">
        <v>75</v>
      </c>
      <c r="BT4" s="10" t="s">
        <v>76</v>
      </c>
      <c r="BU4" s="11" t="s">
        <v>77</v>
      </c>
      <c r="BV4" s="2" t="s">
        <v>78</v>
      </c>
      <c r="BW4" s="2" t="s">
        <v>79</v>
      </c>
      <c r="BX4" s="2" t="s">
        <v>80</v>
      </c>
      <c r="BY4" s="2" t="s">
        <v>82</v>
      </c>
      <c r="BZ4" s="2" t="s">
        <v>81</v>
      </c>
      <c r="CA4" s="3" t="s">
        <v>25</v>
      </c>
      <c r="CB4" s="2" t="s">
        <v>83</v>
      </c>
      <c r="CC4" s="10" t="s">
        <v>135</v>
      </c>
      <c r="CD4" s="2" t="s">
        <v>84</v>
      </c>
      <c r="CE4" s="2" t="s">
        <v>85</v>
      </c>
      <c r="CF4" s="7" t="s">
        <v>86</v>
      </c>
      <c r="CG4" s="9" t="s">
        <v>88</v>
      </c>
      <c r="CH4" s="2" t="s">
        <v>87</v>
      </c>
      <c r="CI4" s="2" t="s">
        <v>89</v>
      </c>
      <c r="CJ4" s="2" t="s">
        <v>26</v>
      </c>
      <c r="CK4" s="7" t="s">
        <v>91</v>
      </c>
      <c r="CL4" s="2" t="s">
        <v>92</v>
      </c>
      <c r="CM4" s="10" t="s">
        <v>93</v>
      </c>
      <c r="CN4" s="10" t="s">
        <v>132</v>
      </c>
      <c r="CO4" s="13" t="s">
        <v>90</v>
      </c>
      <c r="CP4" s="14" t="s">
        <v>94</v>
      </c>
      <c r="CQ4" s="2" t="s">
        <v>126</v>
      </c>
      <c r="CR4" s="24" t="s">
        <v>95</v>
      </c>
      <c r="CS4" s="1"/>
    </row>
    <row r="5" spans="1:97" ht="20.25" customHeight="1">
      <c r="A5" s="22"/>
      <c r="B5" s="25">
        <v>1</v>
      </c>
      <c r="C5" s="25">
        <v>2</v>
      </c>
      <c r="D5" s="25">
        <v>3</v>
      </c>
      <c r="E5" s="25">
        <v>4</v>
      </c>
      <c r="F5" s="16">
        <v>5</v>
      </c>
      <c r="G5" s="25">
        <v>6</v>
      </c>
      <c r="H5" s="25">
        <v>7</v>
      </c>
      <c r="I5" s="25">
        <v>8</v>
      </c>
      <c r="J5" s="25">
        <v>9</v>
      </c>
      <c r="K5" s="16">
        <v>10</v>
      </c>
      <c r="L5" s="25">
        <v>11</v>
      </c>
      <c r="M5" s="25">
        <v>12</v>
      </c>
      <c r="N5" s="25">
        <v>13</v>
      </c>
      <c r="O5" s="16">
        <v>14</v>
      </c>
      <c r="P5" s="25">
        <v>15</v>
      </c>
      <c r="Q5" s="25">
        <v>16</v>
      </c>
      <c r="R5" s="25">
        <v>17</v>
      </c>
      <c r="S5" s="29">
        <v>18</v>
      </c>
      <c r="T5" s="16">
        <v>19</v>
      </c>
      <c r="U5" s="25">
        <v>20</v>
      </c>
      <c r="V5" s="25">
        <v>21</v>
      </c>
      <c r="W5" s="28">
        <v>22</v>
      </c>
      <c r="X5" s="27">
        <v>23</v>
      </c>
      <c r="Y5" s="16">
        <v>24</v>
      </c>
      <c r="Z5" s="25">
        <v>25</v>
      </c>
      <c r="AA5" s="25">
        <v>26</v>
      </c>
      <c r="AB5" s="25">
        <v>27</v>
      </c>
      <c r="AC5" s="16">
        <v>28</v>
      </c>
      <c r="AD5" s="25">
        <v>29</v>
      </c>
      <c r="AE5" s="25">
        <v>30</v>
      </c>
      <c r="AF5" s="25">
        <v>31</v>
      </c>
      <c r="AG5" s="16">
        <v>32</v>
      </c>
      <c r="AH5" s="25">
        <v>33</v>
      </c>
      <c r="AI5" s="25">
        <v>34</v>
      </c>
      <c r="AJ5" s="27">
        <v>35</v>
      </c>
      <c r="AK5" s="27">
        <v>36</v>
      </c>
      <c r="AL5" s="25">
        <v>37</v>
      </c>
      <c r="AM5" s="16">
        <v>38</v>
      </c>
      <c r="AN5" s="25">
        <v>39</v>
      </c>
      <c r="AO5" s="25">
        <v>40</v>
      </c>
      <c r="AP5" s="25">
        <v>41</v>
      </c>
      <c r="AQ5" s="25">
        <v>42</v>
      </c>
      <c r="AR5" s="25">
        <v>43</v>
      </c>
      <c r="AS5" s="16">
        <v>44</v>
      </c>
      <c r="AT5" s="25">
        <v>45</v>
      </c>
      <c r="AU5" s="25">
        <v>46</v>
      </c>
      <c r="AV5" s="28">
        <v>47</v>
      </c>
      <c r="AW5" s="16">
        <v>48</v>
      </c>
      <c r="AX5" s="25">
        <v>49</v>
      </c>
      <c r="AY5" s="27">
        <v>50</v>
      </c>
      <c r="AZ5" s="25">
        <v>51</v>
      </c>
      <c r="BA5" s="25">
        <v>52</v>
      </c>
      <c r="BB5" s="25">
        <v>53</v>
      </c>
      <c r="BC5" s="16">
        <v>54</v>
      </c>
      <c r="BD5" s="25">
        <v>55</v>
      </c>
      <c r="BE5" s="25">
        <v>56</v>
      </c>
      <c r="BF5" s="25">
        <v>57</v>
      </c>
      <c r="BG5" s="25">
        <v>58</v>
      </c>
      <c r="BH5" s="27">
        <v>59</v>
      </c>
      <c r="BI5" s="30">
        <v>60</v>
      </c>
      <c r="BJ5" s="25">
        <v>61</v>
      </c>
      <c r="BK5" s="25">
        <v>62</v>
      </c>
      <c r="BL5" s="29">
        <v>63</v>
      </c>
      <c r="BM5" s="36">
        <v>64</v>
      </c>
      <c r="BN5" s="25">
        <v>65</v>
      </c>
      <c r="BO5" s="25">
        <v>66</v>
      </c>
      <c r="BP5" s="27">
        <v>67</v>
      </c>
      <c r="BQ5" s="30">
        <v>68</v>
      </c>
      <c r="BR5" s="25">
        <v>69</v>
      </c>
      <c r="BS5" s="25">
        <v>70</v>
      </c>
      <c r="BT5" s="29">
        <v>71</v>
      </c>
      <c r="BU5" s="36">
        <v>72</v>
      </c>
      <c r="BV5" s="25">
        <v>73</v>
      </c>
      <c r="BW5" s="25">
        <v>74</v>
      </c>
      <c r="BX5" s="25">
        <v>75</v>
      </c>
      <c r="BY5" s="25">
        <v>76</v>
      </c>
      <c r="BZ5" s="25">
        <v>77</v>
      </c>
      <c r="CA5" s="16">
        <v>78</v>
      </c>
      <c r="CB5" s="25">
        <v>79</v>
      </c>
      <c r="CC5" s="29">
        <v>80</v>
      </c>
      <c r="CD5" s="25">
        <v>81</v>
      </c>
      <c r="CE5" s="25">
        <v>82</v>
      </c>
      <c r="CF5" s="27">
        <v>83</v>
      </c>
      <c r="CG5" s="30">
        <v>84</v>
      </c>
      <c r="CH5" s="25">
        <v>85</v>
      </c>
      <c r="CI5" s="25">
        <v>86</v>
      </c>
      <c r="CJ5" s="25">
        <v>87</v>
      </c>
      <c r="CK5" s="27">
        <v>88</v>
      </c>
      <c r="CL5" s="25">
        <v>89</v>
      </c>
      <c r="CM5" s="29">
        <v>90</v>
      </c>
      <c r="CN5" s="29">
        <v>91</v>
      </c>
      <c r="CO5" s="34">
        <v>92</v>
      </c>
      <c r="CP5" s="25">
        <v>93</v>
      </c>
      <c r="CQ5" s="25">
        <v>94</v>
      </c>
      <c r="CR5" s="27">
        <v>95</v>
      </c>
      <c r="CS5" s="35">
        <v>96</v>
      </c>
    </row>
    <row r="6" spans="1:97" s="5" customFormat="1" ht="15.75">
      <c r="A6" s="17" t="s">
        <v>1</v>
      </c>
      <c r="B6" s="17">
        <v>-8.7</v>
      </c>
      <c r="C6" s="17">
        <v>475.3</v>
      </c>
      <c r="D6" s="17">
        <v>1867.6</v>
      </c>
      <c r="E6" s="17">
        <v>1348.6</v>
      </c>
      <c r="F6" s="18">
        <f>B6/(D6-E6)</f>
        <v>-0.01676300578034682</v>
      </c>
      <c r="G6" s="17">
        <v>1</v>
      </c>
      <c r="H6" s="17">
        <v>0</v>
      </c>
      <c r="I6" s="17">
        <v>7261.4</v>
      </c>
      <c r="J6" s="17">
        <v>5377.6</v>
      </c>
      <c r="K6" s="18">
        <f>H6/(I6-J6)</f>
        <v>0</v>
      </c>
      <c r="L6" s="17">
        <v>1</v>
      </c>
      <c r="M6" s="17">
        <v>0</v>
      </c>
      <c r="N6" s="17">
        <v>0</v>
      </c>
      <c r="O6" s="19" t="e">
        <f>M6/N6</f>
        <v>#DIV/0!</v>
      </c>
      <c r="P6" s="17">
        <v>1</v>
      </c>
      <c r="Q6" s="17">
        <v>0</v>
      </c>
      <c r="R6" s="19">
        <v>1858.9</v>
      </c>
      <c r="S6" s="17">
        <v>15.1</v>
      </c>
      <c r="T6" s="19">
        <f>Q6/(R6-S6)</f>
        <v>0</v>
      </c>
      <c r="U6" s="17">
        <v>1</v>
      </c>
      <c r="V6" s="17">
        <v>0</v>
      </c>
      <c r="W6" s="17">
        <v>-8.7</v>
      </c>
      <c r="X6" s="17">
        <v>0</v>
      </c>
      <c r="Y6" s="17">
        <f>V6/(W6+X6)</f>
        <v>0</v>
      </c>
      <c r="Z6" s="17">
        <v>1</v>
      </c>
      <c r="AA6" s="17">
        <v>1681.6</v>
      </c>
      <c r="AB6" s="17">
        <v>1712</v>
      </c>
      <c r="AC6" s="19">
        <f>AA6/AB6</f>
        <v>0.9822429906542055</v>
      </c>
      <c r="AD6" s="17">
        <v>1</v>
      </c>
      <c r="AE6" s="17">
        <v>0</v>
      </c>
      <c r="AF6" s="17">
        <v>519</v>
      </c>
      <c r="AG6" s="19">
        <f>AE6/AF6</f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9">
        <f>AI6+AJ6+AK6+AL6</f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9" t="e">
        <f>AQ6/AR6</f>
        <v>#DIV/0!</v>
      </c>
      <c r="AT6" s="17">
        <v>0</v>
      </c>
      <c r="AU6" s="17">
        <v>0</v>
      </c>
      <c r="AV6" s="17">
        <v>0</v>
      </c>
      <c r="AW6" s="18" t="e">
        <f>AU6/(1.1*(AV6)/3)</f>
        <v>#DIV/0!</v>
      </c>
      <c r="AX6" s="26">
        <v>0</v>
      </c>
      <c r="AY6" s="26">
        <v>25.9</v>
      </c>
      <c r="AZ6" s="26">
        <v>-1</v>
      </c>
      <c r="BA6" s="26" t="s">
        <v>127</v>
      </c>
      <c r="BB6" s="26">
        <v>1</v>
      </c>
      <c r="BC6" s="26" t="s">
        <v>127</v>
      </c>
      <c r="BD6" s="26">
        <v>1</v>
      </c>
      <c r="BE6" s="26" t="s">
        <v>127</v>
      </c>
      <c r="BF6" s="17">
        <v>1</v>
      </c>
      <c r="BG6" s="17">
        <v>342.6</v>
      </c>
      <c r="BH6" s="17">
        <v>1618</v>
      </c>
      <c r="BI6" s="19">
        <f>BG6/BH6</f>
        <v>0.21174289245982697</v>
      </c>
      <c r="BJ6" s="17">
        <v>-1</v>
      </c>
      <c r="BK6" s="17">
        <v>53.03</v>
      </c>
      <c r="BL6" s="17">
        <v>55.6</v>
      </c>
      <c r="BM6" s="19">
        <f>BK6/BL6</f>
        <v>0.9537769784172662</v>
      </c>
      <c r="BN6" s="17">
        <v>1</v>
      </c>
      <c r="BO6" s="17">
        <v>68.49</v>
      </c>
      <c r="BP6" s="17">
        <v>96.7</v>
      </c>
      <c r="BQ6" s="19">
        <f>BO6/BP6</f>
        <v>0.7082730093071354</v>
      </c>
      <c r="BR6" s="17">
        <v>1</v>
      </c>
      <c r="BS6" s="17">
        <v>342.6</v>
      </c>
      <c r="BT6" s="17">
        <v>407.9</v>
      </c>
      <c r="BU6" s="19">
        <f>BS6/BT6</f>
        <v>0.8399117430742831</v>
      </c>
      <c r="BV6" s="17">
        <v>-1</v>
      </c>
      <c r="BW6" s="17">
        <v>2</v>
      </c>
      <c r="BX6" s="17">
        <v>1</v>
      </c>
      <c r="BY6" s="19">
        <v>1747.9</v>
      </c>
      <c r="BZ6" s="19">
        <v>1747.9</v>
      </c>
      <c r="CA6" s="19">
        <f>BY6/BZ6</f>
        <v>1</v>
      </c>
      <c r="CB6" s="17">
        <v>1</v>
      </c>
      <c r="CC6" s="17">
        <v>23830</v>
      </c>
      <c r="CD6" s="17">
        <v>1</v>
      </c>
      <c r="CE6" s="17">
        <v>36</v>
      </c>
      <c r="CF6" s="17">
        <v>151</v>
      </c>
      <c r="CG6" s="19">
        <f>CE6/CF6</f>
        <v>0.23841059602649006</v>
      </c>
      <c r="CH6" s="17">
        <v>0</v>
      </c>
      <c r="CI6" s="17" t="s">
        <v>124</v>
      </c>
      <c r="CJ6" s="17">
        <v>0.5</v>
      </c>
      <c r="CK6" s="17">
        <v>1</v>
      </c>
      <c r="CL6" s="33">
        <v>1</v>
      </c>
      <c r="CM6" s="17">
        <v>0</v>
      </c>
      <c r="CN6" s="17">
        <v>1</v>
      </c>
      <c r="CO6" s="17">
        <f>CK6+CL6+CM6+CN6</f>
        <v>3</v>
      </c>
      <c r="CP6" s="17">
        <v>0</v>
      </c>
      <c r="CQ6" s="17">
        <v>1</v>
      </c>
      <c r="CR6" s="17">
        <v>1</v>
      </c>
      <c r="CS6" s="17">
        <f aca="true" t="shared" si="0" ref="CS6:CS16">CR6+CP6+CJ6+CH6+CD6+CB6+BX6+BV6+BR6+BN6+BJ6+BF6+BD6+BB6+AZ6+AX6+AT6+AP6+AN6+AH6+AD6+Z6+U6+P6+L6+G6</f>
        <v>12.5</v>
      </c>
    </row>
    <row r="7" spans="1:97" s="5" customFormat="1" ht="15.75">
      <c r="A7" s="17" t="s">
        <v>2</v>
      </c>
      <c r="B7" s="19">
        <v>66.8</v>
      </c>
      <c r="C7" s="17">
        <v>164.5</v>
      </c>
      <c r="D7" s="17">
        <v>3479.7</v>
      </c>
      <c r="E7" s="17">
        <v>2733.3</v>
      </c>
      <c r="F7" s="18">
        <f aca="true" t="shared" si="1" ref="F7:F16">B7/(D7-E7)</f>
        <v>0.08949624866023584</v>
      </c>
      <c r="G7" s="17">
        <v>1</v>
      </c>
      <c r="H7" s="17">
        <v>0</v>
      </c>
      <c r="I7" s="17">
        <v>10637.2</v>
      </c>
      <c r="J7" s="17">
        <v>6733.6</v>
      </c>
      <c r="K7" s="18">
        <f aca="true" t="shared" si="2" ref="K7:K16">H7/(I7-J7)</f>
        <v>0</v>
      </c>
      <c r="L7" s="17">
        <v>1</v>
      </c>
      <c r="M7" s="17">
        <v>0</v>
      </c>
      <c r="N7" s="17">
        <v>0</v>
      </c>
      <c r="O7" s="19" t="e">
        <f aca="true" t="shared" si="3" ref="O7:O16">M7/N7</f>
        <v>#DIV/0!</v>
      </c>
      <c r="P7" s="17">
        <v>1</v>
      </c>
      <c r="Q7" s="17">
        <v>0</v>
      </c>
      <c r="R7" s="19">
        <v>3546.5</v>
      </c>
      <c r="S7" s="17">
        <v>15.6</v>
      </c>
      <c r="T7" s="19">
        <f aca="true" t="shared" si="4" ref="T7:T16">Q7/(R7-S7)</f>
        <v>0</v>
      </c>
      <c r="U7" s="17">
        <v>1</v>
      </c>
      <c r="V7" s="17">
        <v>0</v>
      </c>
      <c r="W7" s="19">
        <v>66.8</v>
      </c>
      <c r="X7" s="17">
        <v>0</v>
      </c>
      <c r="Y7" s="17">
        <f aca="true" t="shared" si="5" ref="Y7:Y16">V7/(W7+X7)</f>
        <v>0</v>
      </c>
      <c r="Z7" s="17">
        <v>1</v>
      </c>
      <c r="AA7" s="17">
        <v>2320</v>
      </c>
      <c r="AB7" s="17">
        <v>2320</v>
      </c>
      <c r="AC7" s="19">
        <f aca="true" t="shared" si="6" ref="AC7:AC16">AA7/AB7</f>
        <v>1</v>
      </c>
      <c r="AD7" s="17">
        <v>1</v>
      </c>
      <c r="AE7" s="17">
        <v>0</v>
      </c>
      <c r="AF7" s="17">
        <v>746.4</v>
      </c>
      <c r="AG7" s="19">
        <f aca="true" t="shared" si="7" ref="AG7:AG16">AE7/AF7</f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9">
        <f aca="true" t="shared" si="8" ref="AM7:AM16">AI7+AJ7+AK7+AL7</f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9" t="e">
        <f aca="true" t="shared" si="9" ref="AS7:AS17">AQ7/AR7</f>
        <v>#DIV/0!</v>
      </c>
      <c r="AT7" s="17">
        <v>0</v>
      </c>
      <c r="AU7" s="17">
        <v>0</v>
      </c>
      <c r="AV7" s="17">
        <v>0</v>
      </c>
      <c r="AW7" s="18" t="e">
        <f aca="true" t="shared" si="10" ref="AW7:AW16">AU7/(1.1*(AV7)/3)</f>
        <v>#DIV/0!</v>
      </c>
      <c r="AX7" s="26">
        <v>0</v>
      </c>
      <c r="AY7" s="26">
        <v>517.9</v>
      </c>
      <c r="AZ7" s="26">
        <v>1</v>
      </c>
      <c r="BA7" s="26" t="s">
        <v>127</v>
      </c>
      <c r="BB7" s="26">
        <v>1</v>
      </c>
      <c r="BC7" s="26" t="s">
        <v>127</v>
      </c>
      <c r="BD7" s="26">
        <v>1</v>
      </c>
      <c r="BE7" s="26" t="s">
        <v>127</v>
      </c>
      <c r="BF7" s="17">
        <v>1</v>
      </c>
      <c r="BG7" s="17">
        <v>602.4</v>
      </c>
      <c r="BH7" s="17">
        <v>2861.5</v>
      </c>
      <c r="BI7" s="19">
        <f aca="true" t="shared" si="11" ref="BI7:BI16">BG7/BH7</f>
        <v>0.21051895858815306</v>
      </c>
      <c r="BJ7" s="17">
        <v>-1</v>
      </c>
      <c r="BK7" s="17">
        <v>66.83</v>
      </c>
      <c r="BL7" s="17">
        <v>42.7</v>
      </c>
      <c r="BM7" s="19">
        <f aca="true" t="shared" si="12" ref="BM7:BM16">BK7/BL7</f>
        <v>1.5651053864168616</v>
      </c>
      <c r="BN7" s="17">
        <v>-2</v>
      </c>
      <c r="BO7" s="17">
        <v>178.23</v>
      </c>
      <c r="BP7" s="17">
        <v>126.4</v>
      </c>
      <c r="BQ7" s="19">
        <f>BO7/BP7</f>
        <v>1.4100474683544302</v>
      </c>
      <c r="BR7" s="17">
        <v>-1</v>
      </c>
      <c r="BS7" s="17">
        <v>602.4</v>
      </c>
      <c r="BT7" s="17">
        <v>665.4</v>
      </c>
      <c r="BU7" s="19">
        <f aca="true" t="shared" si="13" ref="BU7:BU16">BS7/BT7</f>
        <v>0.9053201082055906</v>
      </c>
      <c r="BV7" s="17">
        <v>1</v>
      </c>
      <c r="BW7" s="17">
        <v>2</v>
      </c>
      <c r="BX7" s="17">
        <v>1</v>
      </c>
      <c r="BY7" s="19">
        <v>3436.4</v>
      </c>
      <c r="BZ7" s="19">
        <v>3436.4</v>
      </c>
      <c r="CA7" s="19">
        <f aca="true" t="shared" si="14" ref="CA7:CA16">BY7/BZ7</f>
        <v>1</v>
      </c>
      <c r="CB7" s="17">
        <v>1</v>
      </c>
      <c r="CC7" s="17">
        <v>22180</v>
      </c>
      <c r="CD7" s="17">
        <v>-1</v>
      </c>
      <c r="CE7" s="17">
        <v>71</v>
      </c>
      <c r="CF7" s="17">
        <v>240</v>
      </c>
      <c r="CG7" s="19">
        <f aca="true" t="shared" si="15" ref="CG7:CG16">CE7/CF7</f>
        <v>0.29583333333333334</v>
      </c>
      <c r="CH7" s="17">
        <v>0</v>
      </c>
      <c r="CI7" s="17" t="s">
        <v>124</v>
      </c>
      <c r="CJ7" s="17">
        <v>0.5</v>
      </c>
      <c r="CK7" s="17">
        <v>1</v>
      </c>
      <c r="CL7" s="33">
        <v>1</v>
      </c>
      <c r="CM7" s="17">
        <v>0</v>
      </c>
      <c r="CN7" s="17">
        <v>1</v>
      </c>
      <c r="CO7" s="17">
        <f aca="true" t="shared" si="16" ref="CO7:CO15">CK7+CL7+CM7+CN7</f>
        <v>3</v>
      </c>
      <c r="CP7" s="17">
        <v>0</v>
      </c>
      <c r="CQ7" s="17">
        <v>1</v>
      </c>
      <c r="CR7" s="17">
        <v>1</v>
      </c>
      <c r="CS7" s="17">
        <f t="shared" si="0"/>
        <v>9.5</v>
      </c>
    </row>
    <row r="8" spans="1:97" s="5" customFormat="1" ht="15.75">
      <c r="A8" s="17" t="s">
        <v>3</v>
      </c>
      <c r="B8" s="19">
        <v>5.8</v>
      </c>
      <c r="C8" s="17">
        <v>16.9</v>
      </c>
      <c r="D8" s="17">
        <v>1103.8</v>
      </c>
      <c r="E8" s="17">
        <v>1034.9</v>
      </c>
      <c r="F8" s="18">
        <f t="shared" si="1"/>
        <v>0.08417997097242397</v>
      </c>
      <c r="G8" s="17">
        <v>1</v>
      </c>
      <c r="H8" s="17">
        <v>0</v>
      </c>
      <c r="I8" s="18">
        <v>3167</v>
      </c>
      <c r="J8" s="17">
        <v>2664.1</v>
      </c>
      <c r="K8" s="18">
        <f t="shared" si="2"/>
        <v>0</v>
      </c>
      <c r="L8" s="17">
        <v>1</v>
      </c>
      <c r="M8" s="17">
        <v>0</v>
      </c>
      <c r="N8" s="17">
        <v>0</v>
      </c>
      <c r="O8" s="19" t="e">
        <f t="shared" si="3"/>
        <v>#DIV/0!</v>
      </c>
      <c r="P8" s="17">
        <v>1</v>
      </c>
      <c r="Q8" s="17">
        <v>0</v>
      </c>
      <c r="R8" s="19">
        <v>1109.6</v>
      </c>
      <c r="S8" s="17">
        <v>14.8</v>
      </c>
      <c r="T8" s="19">
        <f t="shared" si="4"/>
        <v>0</v>
      </c>
      <c r="U8" s="17">
        <v>1</v>
      </c>
      <c r="V8" s="17">
        <v>0</v>
      </c>
      <c r="W8" s="19">
        <v>5.8</v>
      </c>
      <c r="X8" s="17">
        <v>0</v>
      </c>
      <c r="Y8" s="17">
        <f t="shared" si="5"/>
        <v>0</v>
      </c>
      <c r="Z8" s="17">
        <v>1</v>
      </c>
      <c r="AA8" s="17">
        <v>1022.3</v>
      </c>
      <c r="AB8" s="17">
        <v>1174</v>
      </c>
      <c r="AC8" s="19">
        <f t="shared" si="6"/>
        <v>0.8707836456558773</v>
      </c>
      <c r="AD8" s="17">
        <v>1</v>
      </c>
      <c r="AE8" s="17">
        <v>0</v>
      </c>
      <c r="AF8" s="17">
        <v>68.9</v>
      </c>
      <c r="AG8" s="19">
        <f t="shared" si="7"/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9">
        <f t="shared" si="8"/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9" t="e">
        <f t="shared" si="9"/>
        <v>#DIV/0!</v>
      </c>
      <c r="AT8" s="17">
        <v>0</v>
      </c>
      <c r="AU8" s="17">
        <v>0</v>
      </c>
      <c r="AV8" s="17">
        <v>0</v>
      </c>
      <c r="AW8" s="18" t="e">
        <f t="shared" si="10"/>
        <v>#DIV/0!</v>
      </c>
      <c r="AX8" s="26">
        <v>0</v>
      </c>
      <c r="AY8" s="26">
        <v>34.8</v>
      </c>
      <c r="AZ8" s="26">
        <v>1</v>
      </c>
      <c r="BA8" s="26" t="s">
        <v>127</v>
      </c>
      <c r="BB8" s="26">
        <v>1</v>
      </c>
      <c r="BC8" s="26" t="s">
        <v>127</v>
      </c>
      <c r="BD8" s="26">
        <v>1</v>
      </c>
      <c r="BE8" s="26" t="s">
        <v>127</v>
      </c>
      <c r="BF8" s="17">
        <v>1</v>
      </c>
      <c r="BG8" s="17">
        <v>52.3</v>
      </c>
      <c r="BH8" s="17">
        <v>235</v>
      </c>
      <c r="BI8" s="19">
        <f t="shared" si="11"/>
        <v>0.2225531914893617</v>
      </c>
      <c r="BJ8" s="17">
        <v>-1</v>
      </c>
      <c r="BK8" s="17">
        <v>390.18</v>
      </c>
      <c r="BL8" s="17">
        <v>297.8</v>
      </c>
      <c r="BM8" s="19">
        <f t="shared" si="12"/>
        <v>1.3102081934184016</v>
      </c>
      <c r="BN8" s="17">
        <v>-1</v>
      </c>
      <c r="BO8" s="17">
        <v>40.56</v>
      </c>
      <c r="BP8" s="17">
        <v>43.5</v>
      </c>
      <c r="BQ8" s="19">
        <f>BO8/BP8</f>
        <v>0.9324137931034483</v>
      </c>
      <c r="BR8" s="17">
        <v>1</v>
      </c>
      <c r="BS8" s="17">
        <v>52.3</v>
      </c>
      <c r="BT8" s="17">
        <v>56</v>
      </c>
      <c r="BU8" s="19">
        <f t="shared" si="13"/>
        <v>0.9339285714285713</v>
      </c>
      <c r="BV8" s="17">
        <v>1</v>
      </c>
      <c r="BW8" s="17">
        <v>1</v>
      </c>
      <c r="BX8" s="17">
        <v>1</v>
      </c>
      <c r="BY8" s="19">
        <v>1021.7</v>
      </c>
      <c r="BZ8" s="19">
        <v>1021.7</v>
      </c>
      <c r="CA8" s="19">
        <f t="shared" si="14"/>
        <v>1</v>
      </c>
      <c r="CB8" s="17">
        <v>1</v>
      </c>
      <c r="CC8" s="17">
        <v>24050</v>
      </c>
      <c r="CD8" s="17">
        <v>1</v>
      </c>
      <c r="CE8" s="17">
        <v>29</v>
      </c>
      <c r="CF8" s="17">
        <v>29</v>
      </c>
      <c r="CG8" s="19">
        <f t="shared" si="15"/>
        <v>1</v>
      </c>
      <c r="CH8" s="17">
        <v>1</v>
      </c>
      <c r="CI8" s="17" t="s">
        <v>124</v>
      </c>
      <c r="CJ8" s="17">
        <v>0.5</v>
      </c>
      <c r="CK8" s="17">
        <v>1</v>
      </c>
      <c r="CL8" s="33">
        <v>1</v>
      </c>
      <c r="CM8" s="17">
        <v>0</v>
      </c>
      <c r="CN8" s="17">
        <v>1</v>
      </c>
      <c r="CO8" s="17">
        <f t="shared" si="16"/>
        <v>3</v>
      </c>
      <c r="CP8" s="17">
        <v>0</v>
      </c>
      <c r="CQ8" s="17">
        <v>1</v>
      </c>
      <c r="CR8" s="17">
        <v>1</v>
      </c>
      <c r="CS8" s="17">
        <f t="shared" si="0"/>
        <v>15.5</v>
      </c>
    </row>
    <row r="9" spans="1:97" s="5" customFormat="1" ht="15.75">
      <c r="A9" s="17" t="s">
        <v>4</v>
      </c>
      <c r="B9" s="19">
        <v>-108.6</v>
      </c>
      <c r="C9" s="17">
        <v>421.4</v>
      </c>
      <c r="D9" s="17">
        <v>1493.4</v>
      </c>
      <c r="E9" s="17">
        <v>1103.8</v>
      </c>
      <c r="F9" s="18">
        <f t="shared" si="1"/>
        <v>-0.27874743326488693</v>
      </c>
      <c r="G9" s="17">
        <v>1</v>
      </c>
      <c r="H9" s="17">
        <v>0</v>
      </c>
      <c r="I9" s="18">
        <v>3449.4</v>
      </c>
      <c r="J9" s="17">
        <v>2181.8</v>
      </c>
      <c r="K9" s="18">
        <f t="shared" si="2"/>
        <v>0</v>
      </c>
      <c r="L9" s="17">
        <v>1</v>
      </c>
      <c r="M9" s="17">
        <v>0</v>
      </c>
      <c r="N9" s="17">
        <v>0</v>
      </c>
      <c r="O9" s="19" t="e">
        <f t="shared" si="3"/>
        <v>#DIV/0!</v>
      </c>
      <c r="P9" s="17">
        <v>1</v>
      </c>
      <c r="Q9" s="17">
        <v>0</v>
      </c>
      <c r="R9" s="19">
        <v>1384.8</v>
      </c>
      <c r="S9" s="17">
        <v>19.8</v>
      </c>
      <c r="T9" s="19">
        <f t="shared" si="4"/>
        <v>0</v>
      </c>
      <c r="U9" s="17">
        <v>1</v>
      </c>
      <c r="V9" s="17">
        <v>0</v>
      </c>
      <c r="W9" s="19">
        <v>-108.6</v>
      </c>
      <c r="X9" s="17">
        <v>0</v>
      </c>
      <c r="Y9" s="17">
        <f t="shared" si="5"/>
        <v>0</v>
      </c>
      <c r="Z9" s="17">
        <v>1</v>
      </c>
      <c r="AA9" s="17">
        <v>1153</v>
      </c>
      <c r="AB9" s="17">
        <v>1220</v>
      </c>
      <c r="AC9" s="19">
        <f t="shared" si="6"/>
        <v>0.9450819672131148</v>
      </c>
      <c r="AD9" s="17">
        <v>1</v>
      </c>
      <c r="AE9" s="17">
        <v>0</v>
      </c>
      <c r="AF9" s="17">
        <v>389.6</v>
      </c>
      <c r="AG9" s="19">
        <f t="shared" si="7"/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9">
        <f t="shared" si="8"/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9" t="e">
        <f t="shared" si="9"/>
        <v>#DIV/0!</v>
      </c>
      <c r="AT9" s="17">
        <v>0</v>
      </c>
      <c r="AU9" s="17">
        <v>0</v>
      </c>
      <c r="AV9" s="17">
        <v>0</v>
      </c>
      <c r="AW9" s="18" t="e">
        <f t="shared" si="10"/>
        <v>#DIV/0!</v>
      </c>
      <c r="AX9" s="26">
        <v>0</v>
      </c>
      <c r="AY9" s="26">
        <v>0</v>
      </c>
      <c r="AZ9" s="26">
        <v>1</v>
      </c>
      <c r="BA9" s="26" t="s">
        <v>127</v>
      </c>
      <c r="BB9" s="26">
        <v>1</v>
      </c>
      <c r="BC9" s="26" t="s">
        <v>127</v>
      </c>
      <c r="BD9" s="26">
        <v>1</v>
      </c>
      <c r="BE9" s="26" t="s">
        <v>127</v>
      </c>
      <c r="BF9" s="17">
        <v>1</v>
      </c>
      <c r="BG9" s="17">
        <v>329</v>
      </c>
      <c r="BH9" s="17">
        <v>1267.6</v>
      </c>
      <c r="BI9" s="19">
        <f t="shared" si="11"/>
        <v>0.25954559798043547</v>
      </c>
      <c r="BJ9" s="17">
        <v>-1</v>
      </c>
      <c r="BK9" s="17">
        <v>4.1</v>
      </c>
      <c r="BL9" s="17">
        <v>16.2</v>
      </c>
      <c r="BM9" s="19">
        <f t="shared" si="12"/>
        <v>0.25308641975308643</v>
      </c>
      <c r="BN9" s="17">
        <v>1</v>
      </c>
      <c r="BO9" s="17">
        <v>45.65</v>
      </c>
      <c r="BP9" s="17">
        <v>44</v>
      </c>
      <c r="BQ9" s="19">
        <f aca="true" t="shared" si="17" ref="BQ9:BQ16">BO9/BP9</f>
        <v>1.0374999999999999</v>
      </c>
      <c r="BR9" s="17">
        <v>-1</v>
      </c>
      <c r="BS9" s="17">
        <v>329</v>
      </c>
      <c r="BT9" s="17">
        <v>398</v>
      </c>
      <c r="BU9" s="19">
        <f t="shared" si="13"/>
        <v>0.8266331658291457</v>
      </c>
      <c r="BV9" s="17">
        <v>-1</v>
      </c>
      <c r="BW9" s="17">
        <v>1</v>
      </c>
      <c r="BX9" s="17">
        <v>1</v>
      </c>
      <c r="BY9" s="19">
        <v>1289.4</v>
      </c>
      <c r="BZ9" s="19">
        <v>1289.4</v>
      </c>
      <c r="CA9" s="19">
        <f t="shared" si="14"/>
        <v>1</v>
      </c>
      <c r="CB9" s="17">
        <v>1</v>
      </c>
      <c r="CC9" s="17">
        <v>20233</v>
      </c>
      <c r="CD9" s="17">
        <v>-1</v>
      </c>
      <c r="CE9" s="17">
        <v>25</v>
      </c>
      <c r="CF9" s="17">
        <v>170</v>
      </c>
      <c r="CG9" s="19">
        <f t="shared" si="15"/>
        <v>0.14705882352941177</v>
      </c>
      <c r="CH9" s="17">
        <v>0</v>
      </c>
      <c r="CI9" s="17" t="s">
        <v>124</v>
      </c>
      <c r="CJ9" s="17">
        <v>0.5</v>
      </c>
      <c r="CK9" s="17">
        <v>1</v>
      </c>
      <c r="CL9" s="33">
        <v>1</v>
      </c>
      <c r="CM9" s="17">
        <v>0</v>
      </c>
      <c r="CN9" s="17">
        <v>1</v>
      </c>
      <c r="CO9" s="17">
        <f t="shared" si="16"/>
        <v>3</v>
      </c>
      <c r="CP9" s="17">
        <v>0</v>
      </c>
      <c r="CQ9" s="17">
        <v>1</v>
      </c>
      <c r="CR9" s="17">
        <v>1</v>
      </c>
      <c r="CS9" s="17">
        <f t="shared" si="0"/>
        <v>10.5</v>
      </c>
    </row>
    <row r="10" spans="1:97" s="5" customFormat="1" ht="15.75">
      <c r="A10" s="17" t="s">
        <v>5</v>
      </c>
      <c r="B10" s="19">
        <v>22.1</v>
      </c>
      <c r="C10" s="17">
        <v>274.4</v>
      </c>
      <c r="D10" s="17">
        <v>2044.9</v>
      </c>
      <c r="E10" s="17">
        <v>1612.1</v>
      </c>
      <c r="F10" s="18">
        <f t="shared" si="1"/>
        <v>0.051062846580406634</v>
      </c>
      <c r="G10" s="17">
        <v>1</v>
      </c>
      <c r="H10" s="17">
        <v>0</v>
      </c>
      <c r="I10" s="17">
        <v>5731.4</v>
      </c>
      <c r="J10" s="17">
        <v>3733</v>
      </c>
      <c r="K10" s="18">
        <f t="shared" si="2"/>
        <v>0</v>
      </c>
      <c r="L10" s="17">
        <v>1</v>
      </c>
      <c r="M10" s="17">
        <v>0</v>
      </c>
      <c r="N10" s="17">
        <v>0</v>
      </c>
      <c r="O10" s="19" t="e">
        <f t="shared" si="3"/>
        <v>#DIV/0!</v>
      </c>
      <c r="P10" s="17">
        <v>1</v>
      </c>
      <c r="Q10" s="17">
        <v>0</v>
      </c>
      <c r="R10" s="19">
        <v>2067</v>
      </c>
      <c r="S10" s="17">
        <v>16.1</v>
      </c>
      <c r="T10" s="19">
        <f t="shared" si="4"/>
        <v>0</v>
      </c>
      <c r="U10" s="17">
        <v>1</v>
      </c>
      <c r="V10" s="17">
        <v>0</v>
      </c>
      <c r="W10" s="19">
        <v>22.1</v>
      </c>
      <c r="X10" s="17">
        <v>0</v>
      </c>
      <c r="Y10" s="17">
        <f t="shared" si="5"/>
        <v>0</v>
      </c>
      <c r="Z10" s="17">
        <v>1</v>
      </c>
      <c r="AA10" s="17">
        <v>1603.8</v>
      </c>
      <c r="AB10" s="17">
        <v>1665</v>
      </c>
      <c r="AC10" s="19">
        <f t="shared" si="6"/>
        <v>0.9632432432432432</v>
      </c>
      <c r="AD10" s="17">
        <v>1</v>
      </c>
      <c r="AE10" s="17">
        <v>0</v>
      </c>
      <c r="AF10" s="17">
        <v>432.8</v>
      </c>
      <c r="AG10" s="19">
        <f t="shared" si="7"/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9">
        <f t="shared" si="8"/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9" t="e">
        <f t="shared" si="9"/>
        <v>#DIV/0!</v>
      </c>
      <c r="AT10" s="17">
        <v>0</v>
      </c>
      <c r="AU10" s="17">
        <v>0</v>
      </c>
      <c r="AV10" s="17">
        <v>0</v>
      </c>
      <c r="AW10" s="18" t="e">
        <f t="shared" si="10"/>
        <v>#DIV/0!</v>
      </c>
      <c r="AX10" s="26">
        <v>0</v>
      </c>
      <c r="AY10" s="26">
        <v>0</v>
      </c>
      <c r="AZ10" s="26">
        <v>1</v>
      </c>
      <c r="BA10" s="26" t="s">
        <v>127</v>
      </c>
      <c r="BB10" s="26">
        <v>1</v>
      </c>
      <c r="BC10" s="26" t="s">
        <v>127</v>
      </c>
      <c r="BD10" s="26">
        <v>1</v>
      </c>
      <c r="BE10" s="26" t="s">
        <v>127</v>
      </c>
      <c r="BF10" s="17">
        <v>1</v>
      </c>
      <c r="BG10" s="17">
        <v>414.7</v>
      </c>
      <c r="BH10" s="17">
        <v>1973</v>
      </c>
      <c r="BI10" s="19">
        <f t="shared" si="11"/>
        <v>0.21018753167764825</v>
      </c>
      <c r="BJ10" s="17">
        <v>-1</v>
      </c>
      <c r="BK10" s="17">
        <v>45.9</v>
      </c>
      <c r="BL10" s="17">
        <v>60.4</v>
      </c>
      <c r="BM10" s="19">
        <f t="shared" si="12"/>
        <v>0.759933774834437</v>
      </c>
      <c r="BN10" s="17">
        <v>1</v>
      </c>
      <c r="BO10" s="17">
        <v>68.38</v>
      </c>
      <c r="BP10" s="17">
        <v>71.6</v>
      </c>
      <c r="BQ10" s="19">
        <f t="shared" si="17"/>
        <v>0.9550279329608938</v>
      </c>
      <c r="BR10" s="17">
        <v>1</v>
      </c>
      <c r="BS10" s="17">
        <v>414.7</v>
      </c>
      <c r="BT10" s="17">
        <v>626.5</v>
      </c>
      <c r="BU10" s="19">
        <f t="shared" si="13"/>
        <v>0.6619313647246607</v>
      </c>
      <c r="BV10" s="17">
        <v>-1</v>
      </c>
      <c r="BW10" s="17">
        <v>2</v>
      </c>
      <c r="BX10" s="17">
        <v>1</v>
      </c>
      <c r="BY10" s="19">
        <v>1950.4</v>
      </c>
      <c r="BZ10" s="19">
        <v>2067</v>
      </c>
      <c r="CA10" s="19">
        <f t="shared" si="14"/>
        <v>0.9435897435897437</v>
      </c>
      <c r="CB10" s="17">
        <v>0</v>
      </c>
      <c r="CC10" s="17">
        <v>23832</v>
      </c>
      <c r="CD10" s="17">
        <v>1</v>
      </c>
      <c r="CE10" s="17">
        <v>42</v>
      </c>
      <c r="CF10" s="17">
        <v>130</v>
      </c>
      <c r="CG10" s="19">
        <f t="shared" si="15"/>
        <v>0.3230769230769231</v>
      </c>
      <c r="CH10" s="17">
        <v>0</v>
      </c>
      <c r="CI10" s="17" t="s">
        <v>124</v>
      </c>
      <c r="CJ10" s="17">
        <v>0.5</v>
      </c>
      <c r="CK10" s="17">
        <v>1</v>
      </c>
      <c r="CL10" s="33">
        <v>1</v>
      </c>
      <c r="CM10" s="17">
        <v>0</v>
      </c>
      <c r="CN10" s="17">
        <v>1</v>
      </c>
      <c r="CO10" s="17">
        <f t="shared" si="16"/>
        <v>3</v>
      </c>
      <c r="CP10" s="17">
        <v>0</v>
      </c>
      <c r="CQ10" s="17">
        <v>1</v>
      </c>
      <c r="CR10" s="17">
        <v>1</v>
      </c>
      <c r="CS10" s="17">
        <f t="shared" si="0"/>
        <v>13.5</v>
      </c>
    </row>
    <row r="11" spans="1:97" s="5" customFormat="1" ht="15.75">
      <c r="A11" s="17" t="s">
        <v>6</v>
      </c>
      <c r="B11" s="19">
        <v>2.9</v>
      </c>
      <c r="C11" s="17">
        <v>86.5</v>
      </c>
      <c r="D11" s="17">
        <v>1800.6</v>
      </c>
      <c r="E11" s="17">
        <v>1635.2</v>
      </c>
      <c r="F11" s="18">
        <f t="shared" si="1"/>
        <v>0.01753325272067716</v>
      </c>
      <c r="G11" s="17">
        <v>1</v>
      </c>
      <c r="H11" s="17">
        <v>0</v>
      </c>
      <c r="I11" s="17">
        <v>6610.3</v>
      </c>
      <c r="J11" s="17">
        <v>5553.6</v>
      </c>
      <c r="K11" s="18">
        <f t="shared" si="2"/>
        <v>0</v>
      </c>
      <c r="L11" s="17">
        <v>1</v>
      </c>
      <c r="M11" s="17">
        <v>0</v>
      </c>
      <c r="N11" s="17">
        <v>0</v>
      </c>
      <c r="O11" s="19" t="e">
        <f t="shared" si="3"/>
        <v>#DIV/0!</v>
      </c>
      <c r="P11" s="17">
        <v>1</v>
      </c>
      <c r="Q11" s="17">
        <v>0</v>
      </c>
      <c r="R11" s="19">
        <v>1803.5</v>
      </c>
      <c r="S11" s="17">
        <v>14.8</v>
      </c>
      <c r="T11" s="19">
        <f t="shared" si="4"/>
        <v>0</v>
      </c>
      <c r="U11" s="17">
        <v>1</v>
      </c>
      <c r="V11" s="17">
        <v>0</v>
      </c>
      <c r="W11" s="19">
        <v>2.9</v>
      </c>
      <c r="X11" s="17">
        <v>0</v>
      </c>
      <c r="Y11" s="17">
        <f t="shared" si="5"/>
        <v>0</v>
      </c>
      <c r="Z11" s="17">
        <v>1</v>
      </c>
      <c r="AA11" s="17">
        <v>1829.2</v>
      </c>
      <c r="AB11" s="17">
        <v>2059</v>
      </c>
      <c r="AC11" s="19">
        <f t="shared" si="6"/>
        <v>0.8883924235065566</v>
      </c>
      <c r="AD11" s="17">
        <v>1</v>
      </c>
      <c r="AE11" s="17">
        <v>0</v>
      </c>
      <c r="AF11" s="17">
        <v>165.4</v>
      </c>
      <c r="AG11" s="19">
        <f t="shared" si="7"/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9">
        <f t="shared" si="8"/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9" t="e">
        <f t="shared" si="9"/>
        <v>#DIV/0!</v>
      </c>
      <c r="AT11" s="17">
        <v>0</v>
      </c>
      <c r="AU11" s="17">
        <v>0</v>
      </c>
      <c r="AV11" s="17">
        <v>0</v>
      </c>
      <c r="AW11" s="18" t="e">
        <f t="shared" si="10"/>
        <v>#DIV/0!</v>
      </c>
      <c r="AX11" s="26">
        <v>0</v>
      </c>
      <c r="AY11" s="26">
        <v>0</v>
      </c>
      <c r="AZ11" s="26">
        <v>-1</v>
      </c>
      <c r="BA11" s="26" t="s">
        <v>127</v>
      </c>
      <c r="BB11" s="26">
        <v>1</v>
      </c>
      <c r="BC11" s="26" t="s">
        <v>127</v>
      </c>
      <c r="BD11" s="26">
        <v>1</v>
      </c>
      <c r="BE11" s="26" t="s">
        <v>127</v>
      </c>
      <c r="BF11" s="17">
        <v>1</v>
      </c>
      <c r="BG11" s="17">
        <v>156.6</v>
      </c>
      <c r="BH11" s="17">
        <v>1056.7</v>
      </c>
      <c r="BI11" s="19">
        <f t="shared" si="11"/>
        <v>0.14819721775338315</v>
      </c>
      <c r="BJ11" s="17">
        <v>-1</v>
      </c>
      <c r="BK11" s="17">
        <v>110.17</v>
      </c>
      <c r="BL11" s="17">
        <v>115.4</v>
      </c>
      <c r="BM11" s="19">
        <f t="shared" si="12"/>
        <v>0.9546793760831889</v>
      </c>
      <c r="BN11" s="17">
        <v>1</v>
      </c>
      <c r="BO11" s="17">
        <v>72.96</v>
      </c>
      <c r="BP11" s="17">
        <v>90.6</v>
      </c>
      <c r="BQ11" s="19">
        <f t="shared" si="17"/>
        <v>0.8052980132450331</v>
      </c>
      <c r="BR11" s="17">
        <v>1</v>
      </c>
      <c r="BS11" s="17">
        <v>156.6</v>
      </c>
      <c r="BT11" s="17">
        <v>252.8</v>
      </c>
      <c r="BU11" s="19">
        <f t="shared" si="13"/>
        <v>0.6194620253164557</v>
      </c>
      <c r="BV11" s="17">
        <v>-1</v>
      </c>
      <c r="BW11" s="17">
        <v>9</v>
      </c>
      <c r="BX11" s="17">
        <v>0</v>
      </c>
      <c r="BY11" s="19">
        <v>1695.8</v>
      </c>
      <c r="BZ11" s="19">
        <v>437</v>
      </c>
      <c r="CA11" s="19">
        <f t="shared" si="14"/>
        <v>3.880549199084668</v>
      </c>
      <c r="CB11" s="17">
        <v>1</v>
      </c>
      <c r="CC11" s="17">
        <v>22600</v>
      </c>
      <c r="CD11" s="17">
        <v>1</v>
      </c>
      <c r="CE11" s="17">
        <v>74</v>
      </c>
      <c r="CF11" s="17">
        <v>340</v>
      </c>
      <c r="CG11" s="19">
        <f t="shared" si="15"/>
        <v>0.21764705882352942</v>
      </c>
      <c r="CH11" s="17">
        <v>0</v>
      </c>
      <c r="CI11" s="17" t="s">
        <v>124</v>
      </c>
      <c r="CJ11" s="17">
        <v>0.5</v>
      </c>
      <c r="CK11" s="17">
        <v>1</v>
      </c>
      <c r="CL11" s="33">
        <v>1</v>
      </c>
      <c r="CM11" s="17">
        <v>0</v>
      </c>
      <c r="CN11" s="17">
        <v>1</v>
      </c>
      <c r="CO11" s="17">
        <f t="shared" si="16"/>
        <v>3</v>
      </c>
      <c r="CP11" s="17">
        <v>0</v>
      </c>
      <c r="CQ11" s="17">
        <v>1</v>
      </c>
      <c r="CR11" s="17">
        <v>1</v>
      </c>
      <c r="CS11" s="17">
        <f t="shared" si="0"/>
        <v>11.5</v>
      </c>
    </row>
    <row r="12" spans="1:97" s="5" customFormat="1" ht="15.75">
      <c r="A12" s="17" t="s">
        <v>7</v>
      </c>
      <c r="B12" s="19">
        <v>-1.4</v>
      </c>
      <c r="C12" s="17">
        <v>30.1</v>
      </c>
      <c r="D12" s="17">
        <v>1672.2</v>
      </c>
      <c r="E12" s="17">
        <v>1381.4</v>
      </c>
      <c r="F12" s="18">
        <f t="shared" si="1"/>
        <v>-0.004814305364511692</v>
      </c>
      <c r="G12" s="17">
        <v>1</v>
      </c>
      <c r="H12" s="17">
        <v>0</v>
      </c>
      <c r="I12" s="17">
        <v>6449.9</v>
      </c>
      <c r="J12" s="17">
        <v>5880.4</v>
      </c>
      <c r="K12" s="18">
        <f t="shared" si="2"/>
        <v>0</v>
      </c>
      <c r="L12" s="17">
        <v>1</v>
      </c>
      <c r="M12" s="17">
        <v>0</v>
      </c>
      <c r="N12" s="17">
        <v>0</v>
      </c>
      <c r="O12" s="19" t="e">
        <f t="shared" si="3"/>
        <v>#DIV/0!</v>
      </c>
      <c r="P12" s="17">
        <v>1</v>
      </c>
      <c r="Q12" s="17">
        <v>0</v>
      </c>
      <c r="R12" s="19">
        <v>1670.8</v>
      </c>
      <c r="S12" s="17">
        <v>16.2</v>
      </c>
      <c r="T12" s="19">
        <f t="shared" si="4"/>
        <v>0</v>
      </c>
      <c r="U12" s="17">
        <v>1</v>
      </c>
      <c r="V12" s="17">
        <v>0</v>
      </c>
      <c r="W12" s="19">
        <v>-1.4</v>
      </c>
      <c r="X12" s="17">
        <v>0</v>
      </c>
      <c r="Y12" s="17">
        <f t="shared" si="5"/>
        <v>0</v>
      </c>
      <c r="Z12" s="17">
        <v>1</v>
      </c>
      <c r="AA12" s="17">
        <v>1433.9</v>
      </c>
      <c r="AB12" s="17">
        <v>1450</v>
      </c>
      <c r="AC12" s="19">
        <f t="shared" si="6"/>
        <v>0.988896551724138</v>
      </c>
      <c r="AD12" s="17">
        <v>1</v>
      </c>
      <c r="AE12" s="17">
        <v>0</v>
      </c>
      <c r="AF12" s="17">
        <v>290.8</v>
      </c>
      <c r="AG12" s="19">
        <f t="shared" si="7"/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9">
        <f t="shared" si="8"/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9" t="e">
        <f t="shared" si="9"/>
        <v>#DIV/0!</v>
      </c>
      <c r="AT12" s="17">
        <v>0</v>
      </c>
      <c r="AU12" s="17">
        <v>0</v>
      </c>
      <c r="AV12" s="17">
        <v>0</v>
      </c>
      <c r="AW12" s="18" t="e">
        <f t="shared" si="10"/>
        <v>#DIV/0!</v>
      </c>
      <c r="AX12" s="26">
        <v>0</v>
      </c>
      <c r="AY12" s="26">
        <v>50</v>
      </c>
      <c r="AZ12" s="26">
        <v>1</v>
      </c>
      <c r="BA12" s="26" t="s">
        <v>127</v>
      </c>
      <c r="BB12" s="26">
        <v>1</v>
      </c>
      <c r="BC12" s="26" t="s">
        <v>127</v>
      </c>
      <c r="BD12" s="26">
        <v>1</v>
      </c>
      <c r="BE12" s="26" t="s">
        <v>127</v>
      </c>
      <c r="BF12" s="17">
        <v>1</v>
      </c>
      <c r="BG12" s="17">
        <v>265.2</v>
      </c>
      <c r="BH12" s="17">
        <v>887.3</v>
      </c>
      <c r="BI12" s="19">
        <f t="shared" si="11"/>
        <v>0.29888425560689735</v>
      </c>
      <c r="BJ12" s="17">
        <v>-1</v>
      </c>
      <c r="BK12" s="17">
        <v>241.02</v>
      </c>
      <c r="BL12" s="17">
        <v>361.4</v>
      </c>
      <c r="BM12" s="19">
        <f t="shared" si="12"/>
        <v>0.666906474820144</v>
      </c>
      <c r="BN12" s="17">
        <v>1</v>
      </c>
      <c r="BO12" s="17">
        <v>68.62</v>
      </c>
      <c r="BP12" s="17">
        <v>97.5</v>
      </c>
      <c r="BQ12" s="19">
        <f t="shared" si="17"/>
        <v>0.7037948717948719</v>
      </c>
      <c r="BR12" s="17">
        <v>1</v>
      </c>
      <c r="BS12" s="17">
        <v>265.2</v>
      </c>
      <c r="BT12" s="17">
        <v>134.75</v>
      </c>
      <c r="BU12" s="19">
        <f t="shared" si="13"/>
        <v>1.9680890538033395</v>
      </c>
      <c r="BV12" s="17">
        <v>1</v>
      </c>
      <c r="BW12" s="17">
        <v>1</v>
      </c>
      <c r="BX12" s="17">
        <v>1</v>
      </c>
      <c r="BY12" s="19">
        <v>1547.6</v>
      </c>
      <c r="BZ12" s="19">
        <v>1670.8</v>
      </c>
      <c r="CA12" s="19">
        <f t="shared" si="14"/>
        <v>0.9262628680871439</v>
      </c>
      <c r="CB12" s="17">
        <v>0</v>
      </c>
      <c r="CC12" s="17">
        <v>23690</v>
      </c>
      <c r="CD12" s="17">
        <v>1</v>
      </c>
      <c r="CE12" s="17">
        <v>39</v>
      </c>
      <c r="CF12" s="17">
        <v>155</v>
      </c>
      <c r="CG12" s="19">
        <f t="shared" si="15"/>
        <v>0.25161290322580643</v>
      </c>
      <c r="CH12" s="17">
        <v>0</v>
      </c>
      <c r="CI12" s="17" t="s">
        <v>124</v>
      </c>
      <c r="CJ12" s="17">
        <v>0.5</v>
      </c>
      <c r="CK12" s="17">
        <v>1</v>
      </c>
      <c r="CL12" s="33">
        <v>1</v>
      </c>
      <c r="CM12" s="17">
        <v>0</v>
      </c>
      <c r="CN12" s="17">
        <v>1</v>
      </c>
      <c r="CO12" s="17">
        <f t="shared" si="16"/>
        <v>3</v>
      </c>
      <c r="CP12" s="17">
        <v>0</v>
      </c>
      <c r="CQ12" s="17">
        <v>1</v>
      </c>
      <c r="CR12" s="17">
        <v>1</v>
      </c>
      <c r="CS12" s="17">
        <f t="shared" si="0"/>
        <v>15.5</v>
      </c>
    </row>
    <row r="13" spans="1:97" s="5" customFormat="1" ht="17.25" customHeight="1">
      <c r="A13" s="17" t="s">
        <v>8</v>
      </c>
      <c r="B13" s="19">
        <v>-70.8</v>
      </c>
      <c r="C13" s="17">
        <v>591.6</v>
      </c>
      <c r="D13" s="17">
        <v>1553.9</v>
      </c>
      <c r="E13" s="17">
        <v>1259.5</v>
      </c>
      <c r="F13" s="18">
        <f t="shared" si="1"/>
        <v>-0.2404891304347825</v>
      </c>
      <c r="G13" s="17">
        <v>1</v>
      </c>
      <c r="H13" s="17">
        <v>0</v>
      </c>
      <c r="I13" s="18">
        <v>6288.2</v>
      </c>
      <c r="J13" s="17">
        <v>4957.5</v>
      </c>
      <c r="K13" s="18">
        <f t="shared" si="2"/>
        <v>0</v>
      </c>
      <c r="L13" s="17">
        <v>1</v>
      </c>
      <c r="M13" s="17">
        <v>0</v>
      </c>
      <c r="N13" s="17">
        <v>0</v>
      </c>
      <c r="O13" s="19" t="e">
        <f t="shared" si="3"/>
        <v>#DIV/0!</v>
      </c>
      <c r="P13" s="17">
        <v>1</v>
      </c>
      <c r="Q13" s="17">
        <v>0</v>
      </c>
      <c r="R13" s="19">
        <v>1483.1</v>
      </c>
      <c r="S13" s="17">
        <v>15.4</v>
      </c>
      <c r="T13" s="19">
        <f t="shared" si="4"/>
        <v>0</v>
      </c>
      <c r="U13" s="17">
        <v>1</v>
      </c>
      <c r="V13" s="17">
        <v>0</v>
      </c>
      <c r="W13" s="19">
        <v>-70.8</v>
      </c>
      <c r="X13" s="17">
        <v>0</v>
      </c>
      <c r="Y13" s="17">
        <f t="shared" si="5"/>
        <v>0</v>
      </c>
      <c r="Z13" s="17">
        <v>1</v>
      </c>
      <c r="AA13" s="17">
        <v>1236.3</v>
      </c>
      <c r="AB13" s="17">
        <v>1426</v>
      </c>
      <c r="AC13" s="19">
        <f t="shared" si="6"/>
        <v>0.8669705469845722</v>
      </c>
      <c r="AD13" s="17">
        <v>1</v>
      </c>
      <c r="AE13" s="17">
        <v>0</v>
      </c>
      <c r="AF13" s="17">
        <v>294.4</v>
      </c>
      <c r="AG13" s="19">
        <f t="shared" si="7"/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9">
        <f t="shared" si="8"/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9" t="e">
        <f t="shared" si="9"/>
        <v>#DIV/0!</v>
      </c>
      <c r="AT13" s="17">
        <v>0</v>
      </c>
      <c r="AU13" s="17">
        <v>0</v>
      </c>
      <c r="AV13" s="17">
        <v>0</v>
      </c>
      <c r="AW13" s="18" t="e">
        <f t="shared" si="10"/>
        <v>#DIV/0!</v>
      </c>
      <c r="AX13" s="26">
        <v>0</v>
      </c>
      <c r="AY13" s="26">
        <v>102.9</v>
      </c>
      <c r="AZ13" s="26">
        <v>1</v>
      </c>
      <c r="BA13" s="26" t="s">
        <v>127</v>
      </c>
      <c r="BB13" s="26">
        <v>1</v>
      </c>
      <c r="BC13" s="26" t="s">
        <v>127</v>
      </c>
      <c r="BD13" s="26">
        <v>1</v>
      </c>
      <c r="BE13" s="26" t="s">
        <v>127</v>
      </c>
      <c r="BF13" s="17">
        <v>1</v>
      </c>
      <c r="BG13" s="17">
        <v>289.4</v>
      </c>
      <c r="BH13" s="17">
        <v>1330.7</v>
      </c>
      <c r="BI13" s="19">
        <f t="shared" si="11"/>
        <v>0.2174795220560607</v>
      </c>
      <c r="BJ13" s="17">
        <v>-1</v>
      </c>
      <c r="BK13" s="17">
        <v>47.26</v>
      </c>
      <c r="BL13" s="17">
        <v>48.4</v>
      </c>
      <c r="BM13" s="19">
        <f t="shared" si="12"/>
        <v>0.9764462809917355</v>
      </c>
      <c r="BN13" s="17">
        <v>1</v>
      </c>
      <c r="BO13" s="17">
        <v>132.87</v>
      </c>
      <c r="BP13" s="17">
        <v>69.8</v>
      </c>
      <c r="BQ13" s="19">
        <f t="shared" si="17"/>
        <v>1.9035816618911177</v>
      </c>
      <c r="BR13" s="17">
        <v>-2</v>
      </c>
      <c r="BS13" s="17">
        <v>289.4</v>
      </c>
      <c r="BT13" s="17">
        <v>551.15</v>
      </c>
      <c r="BU13" s="19">
        <f t="shared" si="13"/>
        <v>0.5250839154495146</v>
      </c>
      <c r="BV13" s="17">
        <v>-1</v>
      </c>
      <c r="BW13" s="17">
        <v>0</v>
      </c>
      <c r="BX13" s="17">
        <v>1</v>
      </c>
      <c r="BY13" s="19">
        <v>1357.2</v>
      </c>
      <c r="BZ13" s="19">
        <v>1357.2</v>
      </c>
      <c r="CA13" s="19">
        <f>BY13/BZ13</f>
        <v>1</v>
      </c>
      <c r="CB13" s="17">
        <v>1</v>
      </c>
      <c r="CC13" s="17">
        <v>19827</v>
      </c>
      <c r="CD13" s="17">
        <v>-1</v>
      </c>
      <c r="CE13" s="17">
        <v>68</v>
      </c>
      <c r="CF13" s="17">
        <v>240</v>
      </c>
      <c r="CG13" s="19">
        <f t="shared" si="15"/>
        <v>0.2833333333333333</v>
      </c>
      <c r="CH13" s="17">
        <v>0</v>
      </c>
      <c r="CI13" s="17" t="s">
        <v>124</v>
      </c>
      <c r="CJ13" s="17">
        <v>0.5</v>
      </c>
      <c r="CK13" s="17">
        <v>1</v>
      </c>
      <c r="CL13" s="33">
        <v>1</v>
      </c>
      <c r="CM13" s="17">
        <v>0</v>
      </c>
      <c r="CN13" s="17">
        <v>1</v>
      </c>
      <c r="CO13" s="17">
        <f t="shared" si="16"/>
        <v>3</v>
      </c>
      <c r="CP13" s="17">
        <v>0</v>
      </c>
      <c r="CQ13" s="17">
        <v>0</v>
      </c>
      <c r="CR13" s="17">
        <v>0</v>
      </c>
      <c r="CS13" s="17">
        <f t="shared" si="0"/>
        <v>8.5</v>
      </c>
    </row>
    <row r="14" spans="1:97" s="5" customFormat="1" ht="0.75" customHeight="1" hidden="1">
      <c r="A14" s="17"/>
      <c r="B14" s="19"/>
      <c r="C14" s="17"/>
      <c r="D14" s="17"/>
      <c r="E14" s="17"/>
      <c r="F14" s="18" t="e">
        <f t="shared" si="1"/>
        <v>#DIV/0!</v>
      </c>
      <c r="G14" s="17"/>
      <c r="H14" s="17"/>
      <c r="I14" s="17"/>
      <c r="J14" s="17"/>
      <c r="K14" s="18" t="e">
        <f t="shared" si="2"/>
        <v>#DIV/0!</v>
      </c>
      <c r="L14" s="17"/>
      <c r="M14" s="17"/>
      <c r="N14" s="17"/>
      <c r="O14" s="19" t="e">
        <f t="shared" si="3"/>
        <v>#DIV/0!</v>
      </c>
      <c r="P14" s="17"/>
      <c r="Q14" s="17"/>
      <c r="R14" s="19"/>
      <c r="S14" s="17"/>
      <c r="T14" s="19" t="e">
        <f t="shared" si="4"/>
        <v>#DIV/0!</v>
      </c>
      <c r="U14" s="17"/>
      <c r="V14" s="17"/>
      <c r="W14" s="19"/>
      <c r="X14" s="17"/>
      <c r="Y14" s="17" t="e">
        <f t="shared" si="5"/>
        <v>#DIV/0!</v>
      </c>
      <c r="Z14" s="17"/>
      <c r="AA14" s="17"/>
      <c r="AB14" s="17"/>
      <c r="AC14" s="19"/>
      <c r="AD14" s="17"/>
      <c r="AE14" s="17"/>
      <c r="AF14" s="17"/>
      <c r="AG14" s="19"/>
      <c r="AH14" s="17"/>
      <c r="AI14" s="17"/>
      <c r="AJ14" s="17"/>
      <c r="AK14" s="17"/>
      <c r="AL14" s="17"/>
      <c r="AM14" s="19">
        <f t="shared" si="8"/>
        <v>0</v>
      </c>
      <c r="AN14" s="17">
        <v>0</v>
      </c>
      <c r="AO14" s="17"/>
      <c r="AP14" s="17"/>
      <c r="AQ14" s="17"/>
      <c r="AR14" s="17"/>
      <c r="AS14" s="19" t="e">
        <f t="shared" si="9"/>
        <v>#DIV/0!</v>
      </c>
      <c r="AT14" s="17"/>
      <c r="AU14" s="17"/>
      <c r="AV14" s="17"/>
      <c r="AW14" s="18" t="e">
        <f t="shared" si="10"/>
        <v>#DIV/0!</v>
      </c>
      <c r="AX14" s="26"/>
      <c r="AY14" s="26" t="s">
        <v>124</v>
      </c>
      <c r="AZ14" s="26">
        <v>-1</v>
      </c>
      <c r="BA14" s="26"/>
      <c r="BB14" s="26">
        <v>-0.5</v>
      </c>
      <c r="BC14" s="26"/>
      <c r="BD14" s="26"/>
      <c r="BE14" s="26"/>
      <c r="BF14" s="17"/>
      <c r="BG14" s="17"/>
      <c r="BH14" s="17"/>
      <c r="BI14" s="17" t="e">
        <f t="shared" si="11"/>
        <v>#DIV/0!</v>
      </c>
      <c r="BJ14" s="17">
        <v>-1</v>
      </c>
      <c r="BK14" s="17"/>
      <c r="BL14" s="17"/>
      <c r="BM14" s="17" t="e">
        <f t="shared" si="12"/>
        <v>#DIV/0!</v>
      </c>
      <c r="BN14" s="17"/>
      <c r="BO14" s="17"/>
      <c r="BP14" s="17"/>
      <c r="BQ14" s="17" t="e">
        <f t="shared" si="17"/>
        <v>#DIV/0!</v>
      </c>
      <c r="BR14" s="17"/>
      <c r="BS14" s="17"/>
      <c r="BT14" s="17"/>
      <c r="BU14" s="17" t="e">
        <f t="shared" si="13"/>
        <v>#DIV/0!</v>
      </c>
      <c r="BV14" s="17"/>
      <c r="BW14" s="17"/>
      <c r="BX14" s="17"/>
      <c r="BY14" s="19"/>
      <c r="BZ14" s="19"/>
      <c r="CA14" s="19" t="e">
        <f t="shared" si="14"/>
        <v>#DIV/0!</v>
      </c>
      <c r="CB14" s="17"/>
      <c r="CC14" s="17"/>
      <c r="CD14" s="17"/>
      <c r="CE14" s="17"/>
      <c r="CF14" s="17"/>
      <c r="CG14" s="17" t="e">
        <f t="shared" si="15"/>
        <v>#DIV/0!</v>
      </c>
      <c r="CH14" s="17"/>
      <c r="CI14" s="17"/>
      <c r="CJ14" s="17"/>
      <c r="CK14" s="17"/>
      <c r="CL14" s="33"/>
      <c r="CM14" s="17"/>
      <c r="CN14" s="17"/>
      <c r="CO14" s="17">
        <f t="shared" si="16"/>
        <v>0</v>
      </c>
      <c r="CP14" s="17"/>
      <c r="CQ14" s="17"/>
      <c r="CR14" s="17"/>
      <c r="CS14" s="17">
        <f t="shared" si="0"/>
        <v>-2.5</v>
      </c>
    </row>
    <row r="15" spans="1:97" s="5" customFormat="1" ht="15.75">
      <c r="A15" s="17" t="s">
        <v>29</v>
      </c>
      <c r="B15" s="19">
        <v>-575.8</v>
      </c>
      <c r="C15" s="17">
        <v>795.5</v>
      </c>
      <c r="D15" s="17">
        <v>4539.4</v>
      </c>
      <c r="E15" s="17">
        <v>3445.5</v>
      </c>
      <c r="F15" s="18">
        <f t="shared" si="1"/>
        <v>-0.5263735259164459</v>
      </c>
      <c r="G15" s="17">
        <v>1</v>
      </c>
      <c r="H15" s="17">
        <v>0</v>
      </c>
      <c r="I15" s="17">
        <v>16376.7</v>
      </c>
      <c r="J15" s="17">
        <v>10448.6</v>
      </c>
      <c r="K15" s="18">
        <f t="shared" si="2"/>
        <v>0</v>
      </c>
      <c r="L15" s="17">
        <v>1</v>
      </c>
      <c r="M15" s="17">
        <v>0</v>
      </c>
      <c r="N15" s="17">
        <v>0</v>
      </c>
      <c r="O15" s="19" t="e">
        <f t="shared" si="3"/>
        <v>#DIV/0!</v>
      </c>
      <c r="P15" s="17">
        <v>1</v>
      </c>
      <c r="Q15" s="17">
        <v>0</v>
      </c>
      <c r="R15" s="19">
        <v>3963.6</v>
      </c>
      <c r="S15" s="17">
        <v>34.6</v>
      </c>
      <c r="T15" s="19">
        <f t="shared" si="4"/>
        <v>0</v>
      </c>
      <c r="U15" s="17">
        <v>1</v>
      </c>
      <c r="V15" s="17">
        <v>0</v>
      </c>
      <c r="W15" s="19">
        <v>-575.8</v>
      </c>
      <c r="X15" s="17">
        <v>0</v>
      </c>
      <c r="Y15" s="17">
        <f t="shared" si="5"/>
        <v>0</v>
      </c>
      <c r="Z15" s="17">
        <v>1</v>
      </c>
      <c r="AA15" s="17">
        <v>2334</v>
      </c>
      <c r="AB15" s="17">
        <v>2334</v>
      </c>
      <c r="AC15" s="19">
        <f t="shared" si="6"/>
        <v>1</v>
      </c>
      <c r="AD15" s="17">
        <v>1</v>
      </c>
      <c r="AE15" s="17">
        <v>0</v>
      </c>
      <c r="AF15" s="17">
        <v>1093.9</v>
      </c>
      <c r="AG15" s="19">
        <f t="shared" si="7"/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9">
        <f t="shared" si="8"/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9" t="e">
        <f t="shared" si="9"/>
        <v>#DIV/0!</v>
      </c>
      <c r="AT15" s="17">
        <v>0</v>
      </c>
      <c r="AU15" s="17">
        <v>0</v>
      </c>
      <c r="AV15" s="17">
        <v>0</v>
      </c>
      <c r="AW15" s="18" t="e">
        <f t="shared" si="10"/>
        <v>#DIV/0!</v>
      </c>
      <c r="AX15" s="26">
        <v>0</v>
      </c>
      <c r="AY15" s="26">
        <v>0</v>
      </c>
      <c r="AZ15" s="26">
        <v>1</v>
      </c>
      <c r="BA15" s="26" t="s">
        <v>127</v>
      </c>
      <c r="BB15" s="26">
        <v>1</v>
      </c>
      <c r="BC15" s="26" t="s">
        <v>127</v>
      </c>
      <c r="BD15" s="26">
        <v>1</v>
      </c>
      <c r="BE15" s="26" t="s">
        <v>127</v>
      </c>
      <c r="BF15" s="17">
        <v>1</v>
      </c>
      <c r="BG15" s="17">
        <v>783.8</v>
      </c>
      <c r="BH15" s="17">
        <v>5297.7</v>
      </c>
      <c r="BI15" s="19">
        <f t="shared" si="11"/>
        <v>0.14795099760273325</v>
      </c>
      <c r="BJ15" s="17">
        <v>-1</v>
      </c>
      <c r="BK15" s="17">
        <v>295.87</v>
      </c>
      <c r="BL15" s="17">
        <v>246.1</v>
      </c>
      <c r="BM15" s="19">
        <f t="shared" si="12"/>
        <v>1.202234863876473</v>
      </c>
      <c r="BN15" s="17">
        <v>-1</v>
      </c>
      <c r="BO15" s="17">
        <v>152.92</v>
      </c>
      <c r="BP15" s="17">
        <v>131</v>
      </c>
      <c r="BQ15" s="19">
        <f t="shared" si="17"/>
        <v>1.167328244274809</v>
      </c>
      <c r="BR15" s="17">
        <v>-1</v>
      </c>
      <c r="BS15" s="17">
        <v>783.8</v>
      </c>
      <c r="BT15" s="17">
        <v>1051.6</v>
      </c>
      <c r="BU15" s="19">
        <f t="shared" si="13"/>
        <v>0.7453404336249525</v>
      </c>
      <c r="BV15" s="17">
        <v>-1</v>
      </c>
      <c r="BW15" s="17">
        <v>1</v>
      </c>
      <c r="BX15" s="17">
        <v>1</v>
      </c>
      <c r="BY15" s="19">
        <v>3846.8</v>
      </c>
      <c r="BZ15" s="19">
        <v>2059.2</v>
      </c>
      <c r="CA15" s="19">
        <f t="shared" si="14"/>
        <v>1.8681041181041182</v>
      </c>
      <c r="CB15" s="17">
        <v>1</v>
      </c>
      <c r="CC15" s="17">
        <v>23832</v>
      </c>
      <c r="CD15" s="17">
        <v>1</v>
      </c>
      <c r="CE15" s="17">
        <v>84</v>
      </c>
      <c r="CF15" s="17">
        <v>320</v>
      </c>
      <c r="CG15" s="19">
        <f t="shared" si="15"/>
        <v>0.2625</v>
      </c>
      <c r="CH15" s="17">
        <v>0</v>
      </c>
      <c r="CI15" s="17" t="s">
        <v>124</v>
      </c>
      <c r="CJ15" s="17">
        <v>0.5</v>
      </c>
      <c r="CK15" s="17">
        <v>1</v>
      </c>
      <c r="CL15" s="33">
        <v>1</v>
      </c>
      <c r="CM15" s="17">
        <v>0</v>
      </c>
      <c r="CN15" s="17">
        <v>1</v>
      </c>
      <c r="CO15" s="17">
        <f t="shared" si="16"/>
        <v>3</v>
      </c>
      <c r="CP15" s="17">
        <v>0</v>
      </c>
      <c r="CQ15" s="17">
        <v>1</v>
      </c>
      <c r="CR15" s="17">
        <v>1</v>
      </c>
      <c r="CS15" s="17">
        <f t="shared" si="0"/>
        <v>10.5</v>
      </c>
    </row>
    <row r="16" spans="1:97" s="5" customFormat="1" ht="15.75">
      <c r="A16" s="17" t="s">
        <v>30</v>
      </c>
      <c r="B16" s="19">
        <v>-2961.2</v>
      </c>
      <c r="C16" s="17">
        <v>1073.7</v>
      </c>
      <c r="D16" s="17">
        <v>10268.6</v>
      </c>
      <c r="E16" s="18">
        <v>1779</v>
      </c>
      <c r="F16" s="18">
        <f t="shared" si="1"/>
        <v>-0.348803241613268</v>
      </c>
      <c r="G16" s="17">
        <v>1</v>
      </c>
      <c r="H16" s="17">
        <v>0</v>
      </c>
      <c r="I16" s="17">
        <v>127384</v>
      </c>
      <c r="J16" s="17">
        <v>87954.8</v>
      </c>
      <c r="K16" s="18">
        <f t="shared" si="2"/>
        <v>0</v>
      </c>
      <c r="L16" s="17">
        <v>1</v>
      </c>
      <c r="M16" s="17">
        <v>0</v>
      </c>
      <c r="N16" s="17">
        <v>6971.5</v>
      </c>
      <c r="O16" s="19">
        <f t="shared" si="3"/>
        <v>0</v>
      </c>
      <c r="P16" s="17">
        <v>1</v>
      </c>
      <c r="Q16" s="17">
        <v>652</v>
      </c>
      <c r="R16" s="19">
        <v>7307.4</v>
      </c>
      <c r="S16" s="17">
        <v>0</v>
      </c>
      <c r="T16" s="19">
        <f t="shared" si="4"/>
        <v>0.08922462161644361</v>
      </c>
      <c r="U16" s="17">
        <v>1</v>
      </c>
      <c r="V16" s="17">
        <v>0</v>
      </c>
      <c r="W16" s="19">
        <v>-2961.2</v>
      </c>
      <c r="X16" s="17">
        <v>5000</v>
      </c>
      <c r="Y16" s="19">
        <f t="shared" si="5"/>
        <v>0</v>
      </c>
      <c r="Z16" s="17">
        <v>1</v>
      </c>
      <c r="AA16" s="17">
        <v>8033</v>
      </c>
      <c r="AB16" s="17">
        <v>0</v>
      </c>
      <c r="AC16" s="19" t="e">
        <f t="shared" si="6"/>
        <v>#DIV/0!</v>
      </c>
      <c r="AD16" s="17">
        <v>1</v>
      </c>
      <c r="AE16" s="17">
        <v>0</v>
      </c>
      <c r="AF16" s="17">
        <v>8489.6</v>
      </c>
      <c r="AG16" s="19">
        <f t="shared" si="7"/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9">
        <f t="shared" si="8"/>
        <v>0</v>
      </c>
      <c r="AN16" s="17">
        <v>0</v>
      </c>
      <c r="AO16" s="17">
        <v>0</v>
      </c>
      <c r="AP16" s="17">
        <v>0</v>
      </c>
      <c r="AQ16" s="17">
        <v>6971.5</v>
      </c>
      <c r="AR16" s="19">
        <v>6971.5</v>
      </c>
      <c r="AS16" s="19">
        <f t="shared" si="9"/>
        <v>1</v>
      </c>
      <c r="AT16" s="17">
        <v>1</v>
      </c>
      <c r="AU16" s="17">
        <v>0</v>
      </c>
      <c r="AV16" s="17">
        <v>0</v>
      </c>
      <c r="AW16" s="18" t="e">
        <f t="shared" si="10"/>
        <v>#DIV/0!</v>
      </c>
      <c r="AX16" s="26">
        <v>0</v>
      </c>
      <c r="AY16" s="26">
        <v>0</v>
      </c>
      <c r="AZ16" s="26">
        <v>1</v>
      </c>
      <c r="BA16" s="26" t="s">
        <v>127</v>
      </c>
      <c r="BB16" s="26">
        <v>1</v>
      </c>
      <c r="BC16" s="26" t="s">
        <v>127</v>
      </c>
      <c r="BD16" s="26">
        <v>1</v>
      </c>
      <c r="BE16" s="26" t="s">
        <v>127</v>
      </c>
      <c r="BF16" s="17">
        <v>1</v>
      </c>
      <c r="BG16" s="17">
        <v>8049.5</v>
      </c>
      <c r="BH16" s="17">
        <v>39429.2</v>
      </c>
      <c r="BI16" s="19">
        <f t="shared" si="11"/>
        <v>0.2041507309303765</v>
      </c>
      <c r="BJ16" s="17">
        <v>-1</v>
      </c>
      <c r="BK16" s="17">
        <v>2937.3</v>
      </c>
      <c r="BL16" s="17">
        <v>4111.8</v>
      </c>
      <c r="BM16" s="19">
        <f t="shared" si="12"/>
        <v>0.7143586750328323</v>
      </c>
      <c r="BN16" s="17">
        <v>1</v>
      </c>
      <c r="BO16" s="17">
        <v>2874.16</v>
      </c>
      <c r="BP16" s="17">
        <v>2405.4</v>
      </c>
      <c r="BQ16" s="19">
        <f t="shared" si="17"/>
        <v>1.1948781907375072</v>
      </c>
      <c r="BR16" s="17">
        <v>-1</v>
      </c>
      <c r="BS16" s="17">
        <v>8049.5</v>
      </c>
      <c r="BT16" s="17">
        <v>7661.5</v>
      </c>
      <c r="BU16" s="19">
        <f t="shared" si="13"/>
        <v>1.0506428245121713</v>
      </c>
      <c r="BV16" s="17">
        <v>1</v>
      </c>
      <c r="BW16" s="17">
        <v>3</v>
      </c>
      <c r="BX16" s="17">
        <v>1</v>
      </c>
      <c r="BY16" s="19">
        <v>7011.5</v>
      </c>
      <c r="BZ16" s="19">
        <v>7307.4</v>
      </c>
      <c r="CA16" s="19">
        <f t="shared" si="14"/>
        <v>0.9595068013246846</v>
      </c>
      <c r="CB16" s="17">
        <v>0</v>
      </c>
      <c r="CC16" s="17">
        <v>0</v>
      </c>
      <c r="CD16" s="17">
        <v>0</v>
      </c>
      <c r="CE16" s="31">
        <v>0</v>
      </c>
      <c r="CF16" s="31">
        <v>0</v>
      </c>
      <c r="CG16" s="17" t="e">
        <f t="shared" si="15"/>
        <v>#DIV/0!</v>
      </c>
      <c r="CH16" s="17">
        <v>1</v>
      </c>
      <c r="CI16" s="17" t="s">
        <v>127</v>
      </c>
      <c r="CJ16" s="17">
        <v>0</v>
      </c>
      <c r="CK16" s="17">
        <v>1</v>
      </c>
      <c r="CL16" s="33">
        <v>1</v>
      </c>
      <c r="CM16" s="17">
        <v>0</v>
      </c>
      <c r="CN16" s="17">
        <v>1</v>
      </c>
      <c r="CO16" s="17">
        <f>CK16+CL16+CM16+CN16</f>
        <v>3</v>
      </c>
      <c r="CP16" s="17">
        <v>0</v>
      </c>
      <c r="CQ16" s="17">
        <v>0</v>
      </c>
      <c r="CR16" s="17">
        <v>0</v>
      </c>
      <c r="CS16" s="17">
        <f t="shared" si="0"/>
        <v>13</v>
      </c>
    </row>
    <row r="17" spans="1:97" ht="18.75">
      <c r="A17" s="20" t="s">
        <v>9</v>
      </c>
      <c r="B17" s="20"/>
      <c r="C17" s="21">
        <f>SUM(C6:C16)</f>
        <v>3929.8999999999996</v>
      </c>
      <c r="D17" s="21">
        <f>SUM(D6:D16)</f>
        <v>29824.1</v>
      </c>
      <c r="E17" s="21">
        <f>SUM(E6:E16)</f>
        <v>17333.300000000003</v>
      </c>
      <c r="F17" s="19"/>
      <c r="G17" s="17"/>
      <c r="H17" s="17"/>
      <c r="I17" s="21">
        <f>SUM(I6:I16)</f>
        <v>193355.5</v>
      </c>
      <c r="J17" s="21">
        <f>SUM(J6:J16)</f>
        <v>135485</v>
      </c>
      <c r="K17" s="18"/>
      <c r="L17" s="17"/>
      <c r="M17" s="17"/>
      <c r="N17" s="17"/>
      <c r="O17" s="17"/>
      <c r="P17" s="17"/>
      <c r="Q17" s="17"/>
      <c r="R17" s="21">
        <f>SUM(R6:R16)</f>
        <v>26195.199999999997</v>
      </c>
      <c r="S17" s="21">
        <f>SUM(S6:S16)</f>
        <v>162.4</v>
      </c>
      <c r="T17" s="17"/>
      <c r="U17" s="17"/>
      <c r="V17" s="17"/>
      <c r="W17" s="17"/>
      <c r="X17" s="17"/>
      <c r="Y17" s="17"/>
      <c r="Z17" s="17"/>
      <c r="AA17" s="21">
        <f>SUM(AA6:AA16)</f>
        <v>22647.1</v>
      </c>
      <c r="AB17" s="21">
        <v>13488</v>
      </c>
      <c r="AC17" s="17"/>
      <c r="AD17" s="17"/>
      <c r="AE17" s="17"/>
      <c r="AF17" s="21">
        <f>SUM(AF6:AF16)</f>
        <v>12490.800000000001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21">
        <v>6971.5</v>
      </c>
      <c r="AR17" s="21">
        <v>6971.5</v>
      </c>
      <c r="AS17" s="19">
        <f t="shared" si="9"/>
        <v>1</v>
      </c>
      <c r="AT17" s="17"/>
      <c r="AU17" s="17"/>
      <c r="AV17" s="17"/>
      <c r="AW17" s="18"/>
      <c r="AX17" s="17"/>
      <c r="AY17" s="17"/>
      <c r="AZ17" s="17"/>
      <c r="BA17" s="17"/>
      <c r="BB17" s="17"/>
      <c r="BC17" s="17"/>
      <c r="BD17" s="17"/>
      <c r="BE17" s="17"/>
      <c r="BF17" s="17"/>
      <c r="BG17" s="21">
        <f>SUM(BG6:BG16)</f>
        <v>11285.5</v>
      </c>
      <c r="BH17" s="21">
        <f>SUM(BH6:BH16)</f>
        <v>55956.7</v>
      </c>
      <c r="BI17" s="17"/>
      <c r="BJ17" s="17"/>
      <c r="BK17" s="21">
        <f>SUM(BK6:BK16)</f>
        <v>4191.66</v>
      </c>
      <c r="BL17" s="21">
        <f>SUM(BL6:BL16)</f>
        <v>5355.8</v>
      </c>
      <c r="BM17" s="17"/>
      <c r="BN17" s="17"/>
      <c r="BO17" s="21">
        <f>SUM(BO6:BO16)</f>
        <v>3702.8399999999997</v>
      </c>
      <c r="BP17" s="21">
        <f>SUM(BP6:BP16)</f>
        <v>3176.5</v>
      </c>
      <c r="BQ17" s="17"/>
      <c r="BR17" s="17"/>
      <c r="BS17" s="21">
        <f>SUM(BS6:BS16)</f>
        <v>11285.5</v>
      </c>
      <c r="BT17" s="37">
        <f>BT6+BT7+BT8+BT9+BT10+BT11+BT12+BT13+BT15+BT16</f>
        <v>11805.6</v>
      </c>
      <c r="BU17" s="19">
        <v>0.91</v>
      </c>
      <c r="BV17" s="17"/>
      <c r="BW17" s="17"/>
      <c r="BX17" s="17"/>
      <c r="BY17" s="21">
        <f>SUM(BY6:BY16)</f>
        <v>24904.7</v>
      </c>
      <c r="BZ17" s="21">
        <f>SUM(BZ6:BZ16)</f>
        <v>22394</v>
      </c>
      <c r="CA17" s="17"/>
      <c r="CB17" s="17"/>
      <c r="CC17" s="17"/>
      <c r="CD17" s="17"/>
      <c r="CE17" s="17">
        <f>SUM(CE6:CE16)</f>
        <v>468</v>
      </c>
      <c r="CF17" s="17">
        <f>SUM(CF6:CF16)</f>
        <v>1775</v>
      </c>
      <c r="CG17" s="32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5.75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2:51" ht="12.75"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V19" s="5"/>
      <c r="W19" s="5"/>
      <c r="X19" s="5"/>
      <c r="Y19" s="5"/>
      <c r="AA19" s="5"/>
      <c r="AB19" s="5"/>
      <c r="AC19" s="5"/>
      <c r="AE19" s="5"/>
      <c r="AF19" s="5"/>
      <c r="AG19" s="5"/>
      <c r="AI19" s="5"/>
      <c r="AJ19" s="5"/>
      <c r="AK19" s="5"/>
      <c r="AL19" s="5"/>
      <c r="AM19" s="5"/>
      <c r="AO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V20" s="5"/>
      <c r="W20" s="5"/>
      <c r="X20" s="5"/>
      <c r="Y20" s="5"/>
      <c r="AA20" s="5"/>
      <c r="AB20" s="5"/>
      <c r="AC20" s="5"/>
      <c r="AE20" s="5"/>
      <c r="AF20" s="5"/>
      <c r="AG20" s="5"/>
      <c r="AI20" s="5"/>
      <c r="AJ20" s="5"/>
      <c r="AK20" s="5"/>
      <c r="AL20" s="5"/>
      <c r="AM20" s="5"/>
      <c r="AO20" s="5"/>
      <c r="AQ20" s="5"/>
      <c r="AR20" s="5"/>
      <c r="AS20" s="5"/>
      <c r="AT20" s="5"/>
      <c r="AU20" s="5"/>
      <c r="AV20" s="5"/>
      <c r="AW20" s="5"/>
      <c r="AX20" s="5"/>
      <c r="AY20" s="5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2020-04-28T12:06:38Z</dcterms:modified>
  <cp:category/>
  <cp:version/>
  <cp:contentType/>
  <cp:contentStatus/>
</cp:coreProperties>
</file>