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<sst xmlns="http://schemas.openxmlformats.org/spreadsheetml/2006/main" count="177" uniqueCount="138">
  <si>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</si>
  <si>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</si>
  <si>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</si>
  <si>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</si>
  <si>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</si>
  <si>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</si>
  <si>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</si>
  <si>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</si>
  <si>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</si>
  <si>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</si>
  <si>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</si>
  <si>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</si>
  <si>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</si>
  <si>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</si>
  <si>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</si>
  <si>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</si>
  <si>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</si>
  <si>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</si>
  <si>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</si>
  <si>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</si>
  <si>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</si>
  <si>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</si>
  <si>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</si>
  <si>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</si>
  <si>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</si>
  <si>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</si>
  <si>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</si>
  <si>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</si>
  <si>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</si>
  <si>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</si>
  <si>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</si>
  <si>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</si>
  <si>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</si>
  <si>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</si>
  <si>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</si>
  <si>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</si>
  <si>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</si>
  <si>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</si>
  <si>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</si>
  <si>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</si>
  <si>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</si>
  <si>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</si>
  <si>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</si>
  <si>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</si>
  <si>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</si>
  <si>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</si>
  <si>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</si>
  <si>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</si>
  <si>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</si>
  <si>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</si>
  <si>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</si>
  <si>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</si>
  <si>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</si>
  <si>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</si>
  <si>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</si>
  <si>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</si>
  <si>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</si>
  <si>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</si>
  <si>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</si>
  <si>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</si>
  <si>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</si>
  <si>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</si>
  <si>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</si>
  <si>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</si>
  <si>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</si>
  <si>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</si>
  <si>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</si>
  <si>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</si>
  <si>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</si>
  <si>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</si>
  <si>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</si>
  <si>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</si>
  <si>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</si>
  <si>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</si>
  <si>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</si>
  <si>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</si>
  <si>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</si>
  <si>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</si>
  <si>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</si>
  <si>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</si>
  <si>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</si>
  <si>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</si>
  <si>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</si>
  <si>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</si>
  <si>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</si>
  <si>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</si>
  <si>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</si>
  <si>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</si>
  <si>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</si>
  <si>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</si>
  <si>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</si>
  <si>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</si>
  <si>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</si>
  <si>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</si>
  <si>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</si>
  <si>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</si>
  <si>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</si>
  <si>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</si>
  <si>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</si>
  <si>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</si>
  <si>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</si>
  <si>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</si>
  <si>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</si>
  <si>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</si>
  <si>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</si>
  <si>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</si>
  <si>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</si>
  <si>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</si>
  <si>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</si>
  <si>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</si>
  <si>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</si>
  <si>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</si>
  <si>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</si>
  <si>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</si>
  <si>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</si>
  <si>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</si>
  <si>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</si>
  <si>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</si>
  <si>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</si>
  <si>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</si>
  <si>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</si>
  <si>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</si>
  <si>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</si>
  <si>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</si>
  <si>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</si>
  <si>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</si>
  <si>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</si>
  <si>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</si>
  <si>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</si>
  <si>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</si>
  <si>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</si>
  <si>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</si>
  <si>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</si>
  <si>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</si>
  <si>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</si>
  <si>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</si>
  <si>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01.01.23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</si>
  <si>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4 квартал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</si>
</sst>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3" sqref="B3:G3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375" style="0" customWidth="1"/>
    <col min="4" max="4" width="9.75390625" style="0" customWidth="1"/>
    <col min="5" max="5" width="9.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1.75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8" width="10.7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4" t="s">
        <v>137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O2" t="s">
        <v>27</v>
      </c>
      <c r="CK2" s="42"/>
      <c r="CL2" s="42"/>
      <c r="CM2" s="42"/>
      <c r="CN2" s="42"/>
      <c r="CO2" s="42"/>
      <c r="CP2" s="42"/>
      <c r="CQ2" s="42"/>
      <c r="CR2" s="42"/>
      <c r="CS2" s="43"/>
    </row>
    <row r="3" spans="1:97" ht="170.25" customHeight="1">
      <c r="A3" s="41" t="s">
        <v>0</v>
      </c>
      <c r="B3" s="35" t="s">
        <v>97</v>
      </c>
      <c r="C3" s="35"/>
      <c r="D3" s="35"/>
      <c r="E3" s="35"/>
      <c r="F3" s="35"/>
      <c r="G3" s="35"/>
      <c r="H3" s="35" t="s">
        <v>98</v>
      </c>
      <c r="I3" s="35"/>
      <c r="J3" s="35"/>
      <c r="K3" s="35"/>
      <c r="L3" s="35"/>
      <c r="M3" s="35" t="s">
        <v>99</v>
      </c>
      <c r="N3" s="35"/>
      <c r="O3" s="35"/>
      <c r="P3" s="35"/>
      <c r="Q3" s="35" t="s">
        <v>100</v>
      </c>
      <c r="R3" s="35"/>
      <c r="S3" s="35"/>
      <c r="T3" s="35"/>
      <c r="U3" s="35"/>
      <c r="V3" s="35" t="s">
        <v>101</v>
      </c>
      <c r="W3" s="35"/>
      <c r="X3" s="35"/>
      <c r="Y3" s="35"/>
      <c r="Z3" s="35"/>
      <c r="AA3" s="35" t="s">
        <v>102</v>
      </c>
      <c r="AB3" s="35"/>
      <c r="AC3" s="35"/>
      <c r="AD3" s="35"/>
      <c r="AE3" s="35" t="s">
        <v>103</v>
      </c>
      <c r="AF3" s="35"/>
      <c r="AG3" s="35"/>
      <c r="AH3" s="35"/>
      <c r="AI3" s="35" t="s">
        <v>104</v>
      </c>
      <c r="AJ3" s="35"/>
      <c r="AK3" s="35"/>
      <c r="AL3" s="35"/>
      <c r="AM3" s="35"/>
      <c r="AN3" s="35"/>
      <c r="AO3" s="35" t="s">
        <v>105</v>
      </c>
      <c r="AP3" s="35"/>
      <c r="AQ3" s="35" t="s">
        <v>106</v>
      </c>
      <c r="AR3" s="35"/>
      <c r="AS3" s="35"/>
      <c r="AT3" s="35"/>
      <c r="AU3" s="40" t="s">
        <v>107</v>
      </c>
      <c r="AV3" s="40"/>
      <c r="AW3" s="40"/>
      <c r="AX3" s="40"/>
      <c r="AY3" s="35" t="s">
        <v>108</v>
      </c>
      <c r="AZ3" s="35"/>
      <c r="BA3" s="35" t="s">
        <v>109</v>
      </c>
      <c r="BB3" s="35"/>
      <c r="BC3" s="35" t="s">
        <v>110</v>
      </c>
      <c r="BD3" s="35"/>
      <c r="BE3" s="35" t="s">
        <v>111</v>
      </c>
      <c r="BF3" s="35"/>
      <c r="BG3" s="35" t="s">
        <v>112</v>
      </c>
      <c r="BH3" s="35"/>
      <c r="BI3" s="35"/>
      <c r="BJ3" s="35"/>
      <c r="BK3" s="35" t="s">
        <v>113</v>
      </c>
      <c r="BL3" s="35"/>
      <c r="BM3" s="35"/>
      <c r="BN3" s="35"/>
      <c r="BO3" s="35" t="s">
        <v>114</v>
      </c>
      <c r="BP3" s="35"/>
      <c r="BQ3" s="35"/>
      <c r="BR3" s="35"/>
      <c r="BS3" s="35" t="s">
        <v>115</v>
      </c>
      <c r="BT3" s="35"/>
      <c r="BU3" s="35"/>
      <c r="BV3" s="35"/>
      <c r="BW3" s="35" t="s">
        <v>116</v>
      </c>
      <c r="BX3" s="35"/>
      <c r="BY3" s="35" t="s">
        <v>117</v>
      </c>
      <c r="BZ3" s="35"/>
      <c r="CA3" s="35"/>
      <c r="CB3" s="35"/>
      <c r="CC3" s="35" t="s">
        <v>122</v>
      </c>
      <c r="CD3" s="35"/>
      <c r="CE3" s="35" t="s">
        <v>118</v>
      </c>
      <c r="CF3" s="35"/>
      <c r="CG3" s="35"/>
      <c r="CH3" s="35"/>
      <c r="CI3" s="35" t="s">
        <v>119</v>
      </c>
      <c r="CJ3" s="35"/>
      <c r="CK3" s="35" t="s">
        <v>120</v>
      </c>
      <c r="CL3" s="36"/>
      <c r="CM3" s="36"/>
      <c r="CN3" s="36"/>
      <c r="CO3" s="36"/>
      <c r="CP3" s="36"/>
      <c r="CQ3" s="37" t="s">
        <v>121</v>
      </c>
      <c r="CR3" s="37"/>
      <c r="CS3" s="3" t="s">
        <v>95</v>
      </c>
    </row>
    <row r="4" spans="1:97" ht="276.75" customHeight="1">
      <c r="A4" s="41"/>
      <c r="B4" s="1" t="s">
        <v>30</v>
      </c>
      <c r="C4" s="1" t="s">
        <v>136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96</v>
      </c>
      <c r="K4" s="4" t="s">
        <v>15</v>
      </c>
      <c r="L4" s="1" t="s">
        <v>16</v>
      </c>
      <c r="M4" s="1" t="s">
        <v>31</v>
      </c>
      <c r="N4" s="1" t="s">
        <v>32</v>
      </c>
      <c r="O4" s="4" t="s">
        <v>17</v>
      </c>
      <c r="P4" s="1" t="s">
        <v>18</v>
      </c>
      <c r="Q4" s="1" t="s">
        <v>34</v>
      </c>
      <c r="R4" s="1" t="s">
        <v>33</v>
      </c>
      <c r="S4" s="22" t="s">
        <v>35</v>
      </c>
      <c r="T4" s="4" t="s">
        <v>19</v>
      </c>
      <c r="U4" s="1" t="s">
        <v>36</v>
      </c>
      <c r="V4" s="1" t="s">
        <v>38</v>
      </c>
      <c r="W4" s="23" t="s">
        <v>39</v>
      </c>
      <c r="X4" s="21" t="s">
        <v>40</v>
      </c>
      <c r="Y4" s="4" t="s">
        <v>37</v>
      </c>
      <c r="Z4" s="1" t="s">
        <v>41</v>
      </c>
      <c r="AA4" s="1" t="s">
        <v>42</v>
      </c>
      <c r="AB4" s="1" t="s">
        <v>43</v>
      </c>
      <c r="AC4" s="4" t="s">
        <v>20</v>
      </c>
      <c r="AD4" s="1" t="s">
        <v>44</v>
      </c>
      <c r="AE4" s="1" t="s">
        <v>45</v>
      </c>
      <c r="AF4" s="1" t="s">
        <v>46</v>
      </c>
      <c r="AG4" s="4" t="s">
        <v>21</v>
      </c>
      <c r="AH4" s="1" t="s">
        <v>47</v>
      </c>
      <c r="AI4" s="1" t="s">
        <v>48</v>
      </c>
      <c r="AJ4" s="21" t="s">
        <v>49</v>
      </c>
      <c r="AK4" s="21" t="s">
        <v>50</v>
      </c>
      <c r="AL4" s="1" t="s">
        <v>51</v>
      </c>
      <c r="AM4" s="4" t="s">
        <v>22</v>
      </c>
      <c r="AN4" s="1" t="s">
        <v>52</v>
      </c>
      <c r="AO4" s="1" t="s">
        <v>58</v>
      </c>
      <c r="AP4" s="1" t="s">
        <v>53</v>
      </c>
      <c r="AQ4" s="1" t="s">
        <v>54</v>
      </c>
      <c r="AR4" s="1" t="s">
        <v>55</v>
      </c>
      <c r="AS4" s="4" t="s">
        <v>23</v>
      </c>
      <c r="AT4" s="1" t="s">
        <v>56</v>
      </c>
      <c r="AU4" s="1" t="s">
        <v>132</v>
      </c>
      <c r="AV4" s="24" t="s">
        <v>133</v>
      </c>
      <c r="AW4" s="4" t="s">
        <v>124</v>
      </c>
      <c r="AX4" s="1" t="s">
        <v>24</v>
      </c>
      <c r="AY4" s="21" t="s">
        <v>57</v>
      </c>
      <c r="AZ4" s="1" t="s">
        <v>127</v>
      </c>
      <c r="BA4" s="1" t="s">
        <v>59</v>
      </c>
      <c r="BB4" s="1" t="s">
        <v>60</v>
      </c>
      <c r="BC4" s="25" t="s">
        <v>61</v>
      </c>
      <c r="BD4" s="1" t="s">
        <v>62</v>
      </c>
      <c r="BE4" s="1" t="s">
        <v>63</v>
      </c>
      <c r="BF4" s="1" t="s">
        <v>64</v>
      </c>
      <c r="BG4" s="1" t="s">
        <v>128</v>
      </c>
      <c r="BH4" s="21" t="s">
        <v>129</v>
      </c>
      <c r="BI4" s="16" t="s">
        <v>66</v>
      </c>
      <c r="BJ4" s="1" t="s">
        <v>65</v>
      </c>
      <c r="BK4" s="1" t="s">
        <v>130</v>
      </c>
      <c r="BL4" s="22" t="s">
        <v>67</v>
      </c>
      <c r="BM4" s="18" t="s">
        <v>68</v>
      </c>
      <c r="BN4" s="1" t="s">
        <v>69</v>
      </c>
      <c r="BO4" s="1" t="s">
        <v>70</v>
      </c>
      <c r="BP4" s="21" t="s">
        <v>73</v>
      </c>
      <c r="BQ4" s="16" t="s">
        <v>72</v>
      </c>
      <c r="BR4" s="1" t="s">
        <v>71</v>
      </c>
      <c r="BS4" s="1" t="s">
        <v>74</v>
      </c>
      <c r="BT4" s="22" t="s">
        <v>75</v>
      </c>
      <c r="BU4" s="34" t="s">
        <v>76</v>
      </c>
      <c r="BV4" s="1" t="s">
        <v>77</v>
      </c>
      <c r="BW4" s="1" t="s">
        <v>78</v>
      </c>
      <c r="BX4" s="1" t="s">
        <v>79</v>
      </c>
      <c r="BY4" s="1" t="s">
        <v>81</v>
      </c>
      <c r="BZ4" s="1" t="s">
        <v>80</v>
      </c>
      <c r="CA4" s="4" t="s">
        <v>25</v>
      </c>
      <c r="CB4" s="1" t="s">
        <v>82</v>
      </c>
      <c r="CC4" s="22" t="s">
        <v>134</v>
      </c>
      <c r="CD4" s="1" t="s">
        <v>83</v>
      </c>
      <c r="CE4" s="1" t="s">
        <v>84</v>
      </c>
      <c r="CF4" s="21" t="s">
        <v>85</v>
      </c>
      <c r="CG4" s="16" t="s">
        <v>87</v>
      </c>
      <c r="CH4" s="1" t="s">
        <v>86</v>
      </c>
      <c r="CI4" s="1" t="s">
        <v>88</v>
      </c>
      <c r="CJ4" s="1" t="s">
        <v>26</v>
      </c>
      <c r="CK4" s="21" t="s">
        <v>90</v>
      </c>
      <c r="CL4" s="1" t="s">
        <v>91</v>
      </c>
      <c r="CM4" s="22" t="s">
        <v>92</v>
      </c>
      <c r="CN4" s="22" t="s">
        <v>131</v>
      </c>
      <c r="CO4" s="30" t="s">
        <v>89</v>
      </c>
      <c r="CP4" s="31" t="s">
        <v>93</v>
      </c>
      <c r="CQ4" s="1" t="s">
        <v>125</v>
      </c>
      <c r="CR4" s="26" t="s">
        <v>94</v>
      </c>
      <c r="CS4" s="29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6">
        <v>60</v>
      </c>
      <c r="BJ5" s="11">
        <v>61</v>
      </c>
      <c r="BK5" s="11">
        <v>62</v>
      </c>
      <c r="BL5" s="15">
        <v>63</v>
      </c>
      <c r="BM5" s="18">
        <v>64</v>
      </c>
      <c r="BN5" s="11">
        <v>65</v>
      </c>
      <c r="BO5" s="11">
        <v>66</v>
      </c>
      <c r="BP5" s="13">
        <v>67</v>
      </c>
      <c r="BQ5" s="16">
        <v>68</v>
      </c>
      <c r="BR5" s="11">
        <v>69</v>
      </c>
      <c r="BS5" s="11">
        <v>70</v>
      </c>
      <c r="BT5" s="15">
        <v>71</v>
      </c>
      <c r="BU5" s="18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6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32">
        <v>92</v>
      </c>
      <c r="CP5" s="11">
        <v>93</v>
      </c>
      <c r="CQ5" s="11">
        <v>94</v>
      </c>
      <c r="CR5" s="13">
        <v>95</v>
      </c>
      <c r="CS5" s="33">
        <v>96</v>
      </c>
    </row>
    <row r="6" spans="1:97" s="2" customFormat="1" ht="15.75">
      <c r="A6" s="5" t="s">
        <v>1</v>
      </c>
      <c r="B6" s="5">
        <v>-770</v>
      </c>
      <c r="C6" s="5">
        <v>662.2</v>
      </c>
      <c r="D6" s="5">
        <v>5617.8</v>
      </c>
      <c r="E6" s="5">
        <v>4268.5</v>
      </c>
      <c r="F6" s="6">
        <f>B6/(D6-E6)</f>
        <v>-0.570666271399985</v>
      </c>
      <c r="G6" s="5">
        <v>1</v>
      </c>
      <c r="H6" s="5">
        <v>0</v>
      </c>
      <c r="I6" s="5">
        <v>7331.6</v>
      </c>
      <c r="J6" s="5">
        <v>5336.7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4847.8</v>
      </c>
      <c r="S6" s="5">
        <v>14.4</v>
      </c>
      <c r="T6" s="7">
        <f>Q6/(R6-S6)</f>
        <v>0</v>
      </c>
      <c r="U6" s="5">
        <v>1</v>
      </c>
      <c r="V6" s="5">
        <v>0</v>
      </c>
      <c r="W6" s="5">
        <v>-770</v>
      </c>
      <c r="X6" s="5">
        <v>0</v>
      </c>
      <c r="Y6" s="5">
        <f>V6/(W6+X6)</f>
        <v>0</v>
      </c>
      <c r="Z6" s="5">
        <v>1</v>
      </c>
      <c r="AA6" s="5">
        <v>2305.5</v>
      </c>
      <c r="AB6" s="5">
        <v>2306</v>
      </c>
      <c r="AC6" s="7">
        <f>AA6/AB6</f>
        <v>0.9997831743278404</v>
      </c>
      <c r="AD6" s="5">
        <v>1</v>
      </c>
      <c r="AE6" s="5">
        <v>0</v>
      </c>
      <c r="AF6" s="5">
        <v>1349.3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126</v>
      </c>
      <c r="BB6" s="12">
        <v>1</v>
      </c>
      <c r="BC6" s="12" t="s">
        <v>126</v>
      </c>
      <c r="BD6" s="12">
        <v>1</v>
      </c>
      <c r="BE6" s="12" t="s">
        <v>126</v>
      </c>
      <c r="BF6" s="5">
        <v>1</v>
      </c>
      <c r="BG6" s="5">
        <v>1249.9</v>
      </c>
      <c r="BH6" s="5">
        <v>6988.1</v>
      </c>
      <c r="BI6" s="7">
        <f>BG6/BH6</f>
        <v>0.17886120690888796</v>
      </c>
      <c r="BJ6" s="5">
        <v>-1</v>
      </c>
      <c r="BK6" s="5">
        <v>23.9</v>
      </c>
      <c r="BL6" s="5">
        <v>32.8</v>
      </c>
      <c r="BM6" s="7">
        <f>BK6/BL6</f>
        <v>0.7286585365853658</v>
      </c>
      <c r="BN6" s="5">
        <v>1</v>
      </c>
      <c r="BO6" s="5">
        <v>13.8</v>
      </c>
      <c r="BP6" s="5">
        <v>60.6</v>
      </c>
      <c r="BQ6" s="7">
        <f>BO6/BP6</f>
        <v>0.22772277227722773</v>
      </c>
      <c r="BR6" s="5">
        <v>1</v>
      </c>
      <c r="BS6" s="5">
        <v>1249.9</v>
      </c>
      <c r="BT6" s="5">
        <v>1335.4</v>
      </c>
      <c r="BU6" s="7">
        <f aca="true" t="shared" si="0" ref="BU6:BU16">BS6/BT6</f>
        <v>0.9359742399281115</v>
      </c>
      <c r="BV6" s="5">
        <v>1</v>
      </c>
      <c r="BW6" s="5">
        <v>2</v>
      </c>
      <c r="BX6" s="5">
        <v>1</v>
      </c>
      <c r="BY6" s="7">
        <v>4353.1</v>
      </c>
      <c r="BZ6" s="7">
        <v>4353.1</v>
      </c>
      <c r="CA6" s="7">
        <f>BY6/BZ6</f>
        <v>1</v>
      </c>
      <c r="CB6" s="5">
        <v>1</v>
      </c>
      <c r="CC6" s="5">
        <v>31940</v>
      </c>
      <c r="CD6" s="5">
        <v>1</v>
      </c>
      <c r="CE6" s="5">
        <v>110</v>
      </c>
      <c r="CF6" s="5">
        <v>101</v>
      </c>
      <c r="CG6" s="7">
        <f>CE6/CF6</f>
        <v>1.0891089108910892</v>
      </c>
      <c r="CH6" s="5">
        <v>1</v>
      </c>
      <c r="CI6" s="5" t="s">
        <v>123</v>
      </c>
      <c r="CJ6" s="5">
        <v>0.5</v>
      </c>
      <c r="CK6" s="5">
        <v>1</v>
      </c>
      <c r="CL6" s="28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1</v>
      </c>
      <c r="CR6" s="5">
        <v>1</v>
      </c>
      <c r="CS6" s="5">
        <f aca="true" t="shared" si="1" ref="CS6:CS16">CR6+CP6+CJ6+CH6+CD6+CB6+BX6+BV6+BR6+BN6+BJ6+BF6+BD6+BB6+AZ6+AX6+AT6+AP6+AN6+AH6+AD6+Z6+U6+P6+L6+G6</f>
        <v>18.5</v>
      </c>
    </row>
    <row r="7" spans="1:97" s="2" customFormat="1" ht="15.75">
      <c r="A7" s="5" t="s">
        <v>2</v>
      </c>
      <c r="B7" s="7">
        <v>-327.8</v>
      </c>
      <c r="C7" s="5">
        <v>1405.1</v>
      </c>
      <c r="D7" s="5">
        <v>8952.8</v>
      </c>
      <c r="E7" s="5">
        <v>5954</v>
      </c>
      <c r="F7" s="6">
        <f aca="true" t="shared" si="2" ref="F7:F16">B7/(D7-E7)</f>
        <v>-0.1093103908229959</v>
      </c>
      <c r="G7" s="5">
        <v>1</v>
      </c>
      <c r="H7" s="5">
        <v>0</v>
      </c>
      <c r="I7" s="5">
        <v>14904.2</v>
      </c>
      <c r="J7" s="5">
        <v>10505.7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8625</v>
      </c>
      <c r="S7" s="5">
        <v>77.5</v>
      </c>
      <c r="T7" s="7">
        <f aca="true" t="shared" si="5" ref="T7:T16">Q7/(R7-S7)</f>
        <v>0</v>
      </c>
      <c r="U7" s="5">
        <v>1</v>
      </c>
      <c r="V7" s="5">
        <v>0</v>
      </c>
      <c r="W7" s="7">
        <v>-327.8</v>
      </c>
      <c r="X7" s="5">
        <v>0</v>
      </c>
      <c r="Y7" s="5">
        <f aca="true" t="shared" si="6" ref="Y7:Y16">V7/(W7+X7)</f>
        <v>0</v>
      </c>
      <c r="Z7" s="5">
        <v>1</v>
      </c>
      <c r="AA7" s="5">
        <v>3098.3</v>
      </c>
      <c r="AB7" s="5">
        <v>3131</v>
      </c>
      <c r="AC7" s="7">
        <f aca="true" t="shared" si="7" ref="AC7:AC16">AA7/AB7</f>
        <v>0.9895560523794316</v>
      </c>
      <c r="AD7" s="5">
        <v>1</v>
      </c>
      <c r="AE7" s="5">
        <v>0</v>
      </c>
      <c r="AF7" s="5">
        <v>2998.8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126</v>
      </c>
      <c r="BB7" s="12">
        <v>1</v>
      </c>
      <c r="BC7" s="12" t="s">
        <v>126</v>
      </c>
      <c r="BD7" s="12">
        <v>1</v>
      </c>
      <c r="BE7" s="12" t="s">
        <v>126</v>
      </c>
      <c r="BF7" s="5">
        <v>1</v>
      </c>
      <c r="BG7" s="5">
        <v>2260.9</v>
      </c>
      <c r="BH7" s="5">
        <v>11179.1</v>
      </c>
      <c r="BI7" s="7">
        <f aca="true" t="shared" si="12" ref="BI7:BI16">BG7/BH7</f>
        <v>0.20224347219364708</v>
      </c>
      <c r="BJ7" s="5">
        <v>-1</v>
      </c>
      <c r="BK7" s="5">
        <v>103.8</v>
      </c>
      <c r="BL7" s="5">
        <v>69.9</v>
      </c>
      <c r="BM7" s="7">
        <f aca="true" t="shared" si="13" ref="BM7:BM16">BK7/BL7</f>
        <v>1.484978540772532</v>
      </c>
      <c r="BN7" s="5">
        <v>-1</v>
      </c>
      <c r="BO7" s="5">
        <v>54.9</v>
      </c>
      <c r="BP7" s="5">
        <v>110.3</v>
      </c>
      <c r="BQ7" s="7">
        <f>BO7/BP7</f>
        <v>0.49773345421577514</v>
      </c>
      <c r="BR7" s="5">
        <v>1</v>
      </c>
      <c r="BS7" s="5">
        <v>2260.9</v>
      </c>
      <c r="BT7" s="5">
        <v>2495.3</v>
      </c>
      <c r="BU7" s="7">
        <f t="shared" si="0"/>
        <v>0.9060633991904781</v>
      </c>
      <c r="BV7" s="5">
        <v>-1</v>
      </c>
      <c r="BW7" s="5">
        <v>6</v>
      </c>
      <c r="BX7" s="5">
        <v>0</v>
      </c>
      <c r="BY7" s="7">
        <v>8171.1</v>
      </c>
      <c r="BZ7" s="7">
        <v>8625</v>
      </c>
      <c r="CA7" s="7">
        <f aca="true" t="shared" si="14" ref="CA7:CA16">BY7/BZ7</f>
        <v>0.9473739130434783</v>
      </c>
      <c r="CB7" s="5">
        <v>0</v>
      </c>
      <c r="CC7" s="5">
        <v>32825</v>
      </c>
      <c r="CD7" s="5">
        <v>1</v>
      </c>
      <c r="CE7" s="5">
        <v>138</v>
      </c>
      <c r="CF7" s="5">
        <v>197</v>
      </c>
      <c r="CG7" s="7">
        <f aca="true" t="shared" si="15" ref="CG7:CG16">CE7/CF7</f>
        <v>0.700507614213198</v>
      </c>
      <c r="CH7" s="5">
        <v>0.5</v>
      </c>
      <c r="CI7" s="5" t="s">
        <v>123</v>
      </c>
      <c r="CJ7" s="5">
        <v>0.5</v>
      </c>
      <c r="CK7" s="5">
        <v>1</v>
      </c>
      <c r="CL7" s="28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11</v>
      </c>
    </row>
    <row r="8" spans="1:97" s="2" customFormat="1" ht="15.75">
      <c r="A8" s="5" t="s">
        <v>3</v>
      </c>
      <c r="B8" s="7">
        <v>-191.4</v>
      </c>
      <c r="C8" s="5">
        <v>52.7</v>
      </c>
      <c r="D8" s="5">
        <v>2871.6</v>
      </c>
      <c r="E8" s="5">
        <v>2621.9</v>
      </c>
      <c r="F8" s="6">
        <f t="shared" si="2"/>
        <v>-0.7665198237885469</v>
      </c>
      <c r="G8" s="5">
        <v>1</v>
      </c>
      <c r="H8" s="5">
        <v>0</v>
      </c>
      <c r="I8" s="6">
        <v>3508.5</v>
      </c>
      <c r="J8" s="5">
        <v>3164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2680.2</v>
      </c>
      <c r="S8" s="5">
        <v>86.3</v>
      </c>
      <c r="T8" s="7">
        <f t="shared" si="5"/>
        <v>0</v>
      </c>
      <c r="U8" s="5">
        <v>1</v>
      </c>
      <c r="V8" s="5">
        <v>0</v>
      </c>
      <c r="W8" s="7">
        <v>-191.4</v>
      </c>
      <c r="X8" s="5">
        <v>0</v>
      </c>
      <c r="Y8" s="5">
        <f t="shared" si="6"/>
        <v>0</v>
      </c>
      <c r="Z8" s="5">
        <v>1</v>
      </c>
      <c r="AA8" s="5">
        <v>1374.5</v>
      </c>
      <c r="AB8" s="5">
        <v>1568</v>
      </c>
      <c r="AC8" s="7">
        <f t="shared" si="7"/>
        <v>0.876594387755102</v>
      </c>
      <c r="AD8" s="5">
        <v>1</v>
      </c>
      <c r="AE8" s="5">
        <v>0</v>
      </c>
      <c r="AF8" s="5">
        <v>249.7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126</v>
      </c>
      <c r="BB8" s="12">
        <v>1</v>
      </c>
      <c r="BC8" s="12" t="s">
        <v>126</v>
      </c>
      <c r="BD8" s="12">
        <v>1</v>
      </c>
      <c r="BE8" s="12" t="s">
        <v>126</v>
      </c>
      <c r="BF8" s="5">
        <v>1</v>
      </c>
      <c r="BG8" s="5">
        <v>202.6</v>
      </c>
      <c r="BH8" s="5">
        <v>3136.9</v>
      </c>
      <c r="BI8" s="7">
        <f t="shared" si="12"/>
        <v>0.06458605629761867</v>
      </c>
      <c r="BJ8" s="5">
        <v>-1</v>
      </c>
      <c r="BK8" s="5">
        <v>92.1</v>
      </c>
      <c r="BL8" s="5">
        <v>16.8</v>
      </c>
      <c r="BM8" s="7">
        <f t="shared" si="13"/>
        <v>5.482142857142857</v>
      </c>
      <c r="BN8" s="5">
        <v>-2</v>
      </c>
      <c r="BO8" s="5">
        <v>0</v>
      </c>
      <c r="BP8" s="5">
        <v>11</v>
      </c>
      <c r="BQ8" s="7">
        <f>BO8/BP8</f>
        <v>0</v>
      </c>
      <c r="BR8" s="5">
        <v>1</v>
      </c>
      <c r="BS8" s="5">
        <v>202.6</v>
      </c>
      <c r="BT8" s="5">
        <v>304.5</v>
      </c>
      <c r="BU8" s="7">
        <f t="shared" si="0"/>
        <v>0.6653530377668309</v>
      </c>
      <c r="BV8" s="5">
        <v>-1</v>
      </c>
      <c r="BW8" s="5">
        <v>5</v>
      </c>
      <c r="BX8" s="5">
        <v>1</v>
      </c>
      <c r="BY8" s="7">
        <v>2280.7</v>
      </c>
      <c r="BZ8" s="7">
        <v>2280.7</v>
      </c>
      <c r="CA8" s="7">
        <f t="shared" si="14"/>
        <v>1</v>
      </c>
      <c r="CB8" s="5">
        <v>1</v>
      </c>
      <c r="CC8" s="5">
        <v>31542</v>
      </c>
      <c r="CD8" s="5">
        <v>1</v>
      </c>
      <c r="CE8" s="5">
        <v>34</v>
      </c>
      <c r="CF8" s="5">
        <v>43</v>
      </c>
      <c r="CG8" s="7">
        <f t="shared" si="15"/>
        <v>0.7906976744186046</v>
      </c>
      <c r="CH8" s="5">
        <v>0.5</v>
      </c>
      <c r="CI8" s="5" t="s">
        <v>123</v>
      </c>
      <c r="CJ8" s="5">
        <v>0.5</v>
      </c>
      <c r="CK8" s="5">
        <v>1</v>
      </c>
      <c r="CL8" s="28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13</v>
      </c>
    </row>
    <row r="9" spans="1:97" s="2" customFormat="1" ht="15.75">
      <c r="A9" s="5" t="s">
        <v>4</v>
      </c>
      <c r="B9" s="7">
        <v>-48.6</v>
      </c>
      <c r="C9" s="5">
        <v>132.3</v>
      </c>
      <c r="D9" s="5">
        <v>2874.9</v>
      </c>
      <c r="E9" s="5">
        <v>1873.7</v>
      </c>
      <c r="F9" s="6">
        <f t="shared" si="2"/>
        <v>-0.048541749900119856</v>
      </c>
      <c r="G9" s="5">
        <v>1</v>
      </c>
      <c r="H9" s="5">
        <v>0</v>
      </c>
      <c r="I9" s="6">
        <v>3663.6</v>
      </c>
      <c r="J9" s="5">
        <v>2237.4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2826.3</v>
      </c>
      <c r="S9" s="5">
        <v>74</v>
      </c>
      <c r="T9" s="7">
        <f t="shared" si="5"/>
        <v>0</v>
      </c>
      <c r="U9" s="5">
        <v>1</v>
      </c>
      <c r="V9" s="5">
        <v>0</v>
      </c>
      <c r="W9" s="7">
        <v>-48.6</v>
      </c>
      <c r="X9" s="5">
        <v>0</v>
      </c>
      <c r="Y9" s="5">
        <f t="shared" si="6"/>
        <v>0</v>
      </c>
      <c r="Z9" s="5">
        <v>1</v>
      </c>
      <c r="AA9" s="5">
        <v>1492.2</v>
      </c>
      <c r="AB9" s="5">
        <v>1621</v>
      </c>
      <c r="AC9" s="7">
        <f t="shared" si="7"/>
        <v>0.9205428747686614</v>
      </c>
      <c r="AD9" s="5">
        <v>1</v>
      </c>
      <c r="AE9" s="5">
        <v>0</v>
      </c>
      <c r="AF9" s="5">
        <v>1001.2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126</v>
      </c>
      <c r="BB9" s="12">
        <v>1</v>
      </c>
      <c r="BC9" s="12" t="s">
        <v>126</v>
      </c>
      <c r="BD9" s="12">
        <v>1</v>
      </c>
      <c r="BE9" s="12" t="s">
        <v>126</v>
      </c>
      <c r="BF9" s="5">
        <v>1</v>
      </c>
      <c r="BG9" s="5">
        <v>1001.2</v>
      </c>
      <c r="BH9" s="5">
        <v>3330.5</v>
      </c>
      <c r="BI9" s="7">
        <f t="shared" si="12"/>
        <v>0.3006155231947155</v>
      </c>
      <c r="BJ9" s="5">
        <v>-1</v>
      </c>
      <c r="BK9" s="5">
        <v>4</v>
      </c>
      <c r="BL9" s="5">
        <v>5.6</v>
      </c>
      <c r="BM9" s="7">
        <f t="shared" si="13"/>
        <v>0.7142857142857143</v>
      </c>
      <c r="BN9" s="5">
        <v>1</v>
      </c>
      <c r="BO9" s="5">
        <v>0</v>
      </c>
      <c r="BP9" s="5">
        <v>2.4</v>
      </c>
      <c r="BQ9" s="7">
        <f aca="true" t="shared" si="17" ref="BQ9:BQ16">BO9/BP9</f>
        <v>0</v>
      </c>
      <c r="BR9" s="5">
        <v>1</v>
      </c>
      <c r="BS9" s="5">
        <v>948.8</v>
      </c>
      <c r="BT9" s="5">
        <v>1058.9</v>
      </c>
      <c r="BU9" s="7">
        <f t="shared" si="0"/>
        <v>0.8960241760317309</v>
      </c>
      <c r="BV9" s="5">
        <v>-1</v>
      </c>
      <c r="BW9" s="5">
        <v>5</v>
      </c>
      <c r="BX9" s="5">
        <v>1</v>
      </c>
      <c r="BY9" s="7">
        <v>2415.2</v>
      </c>
      <c r="BZ9" s="7">
        <v>2415.2</v>
      </c>
      <c r="CA9" s="7">
        <f t="shared" si="14"/>
        <v>1</v>
      </c>
      <c r="CB9" s="5">
        <v>1</v>
      </c>
      <c r="CC9" s="5">
        <v>33390</v>
      </c>
      <c r="CD9" s="5">
        <v>1</v>
      </c>
      <c r="CE9" s="5">
        <v>61</v>
      </c>
      <c r="CF9" s="5">
        <v>50</v>
      </c>
      <c r="CG9" s="7">
        <f t="shared" si="15"/>
        <v>1.22</v>
      </c>
      <c r="CH9" s="5">
        <v>1</v>
      </c>
      <c r="CI9" s="5" t="s">
        <v>123</v>
      </c>
      <c r="CJ9" s="5">
        <v>0.5</v>
      </c>
      <c r="CK9" s="5">
        <v>1</v>
      </c>
      <c r="CL9" s="28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16.5</v>
      </c>
    </row>
    <row r="10" spans="1:97" s="2" customFormat="1" ht="15.75">
      <c r="A10" s="5" t="s">
        <v>5</v>
      </c>
      <c r="B10" s="7">
        <v>106.7</v>
      </c>
      <c r="C10" s="5">
        <v>225.4</v>
      </c>
      <c r="D10" s="5">
        <v>6146</v>
      </c>
      <c r="E10" s="5">
        <v>4250</v>
      </c>
      <c r="F10" s="6">
        <f t="shared" si="2"/>
        <v>0.05627637130801688</v>
      </c>
      <c r="G10" s="5">
        <v>1</v>
      </c>
      <c r="H10" s="5">
        <v>0</v>
      </c>
      <c r="I10" s="5">
        <v>7243.7</v>
      </c>
      <c r="J10" s="5">
        <v>4795.5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6252.7</v>
      </c>
      <c r="S10" s="5">
        <v>77.6</v>
      </c>
      <c r="T10" s="7">
        <f t="shared" si="5"/>
        <v>0</v>
      </c>
      <c r="U10" s="5">
        <v>1</v>
      </c>
      <c r="V10" s="5">
        <v>0</v>
      </c>
      <c r="W10" s="7">
        <v>106.7</v>
      </c>
      <c r="X10" s="5">
        <v>0</v>
      </c>
      <c r="Y10" s="5">
        <f t="shared" si="6"/>
        <v>0</v>
      </c>
      <c r="Z10" s="5">
        <v>1</v>
      </c>
      <c r="AA10" s="5">
        <v>2089.1</v>
      </c>
      <c r="AB10" s="5">
        <v>2090</v>
      </c>
      <c r="AC10" s="7">
        <f t="shared" si="7"/>
        <v>0.9995693779904306</v>
      </c>
      <c r="AD10" s="5">
        <v>1</v>
      </c>
      <c r="AE10" s="5">
        <v>0</v>
      </c>
      <c r="AF10" s="5">
        <v>1896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126</v>
      </c>
      <c r="BB10" s="12">
        <v>1</v>
      </c>
      <c r="BC10" s="12" t="s">
        <v>126</v>
      </c>
      <c r="BD10" s="12">
        <v>1</v>
      </c>
      <c r="BE10" s="12" t="s">
        <v>126</v>
      </c>
      <c r="BF10" s="5">
        <v>1</v>
      </c>
      <c r="BG10" s="5">
        <v>1605.9</v>
      </c>
      <c r="BH10" s="5">
        <v>5276.9</v>
      </c>
      <c r="BI10" s="7">
        <f t="shared" si="12"/>
        <v>0.30432640375978326</v>
      </c>
      <c r="BJ10" s="5">
        <v>-1</v>
      </c>
      <c r="BK10" s="5">
        <v>30</v>
      </c>
      <c r="BL10" s="5">
        <v>55.7</v>
      </c>
      <c r="BM10" s="7">
        <f t="shared" si="13"/>
        <v>0.5385996409335727</v>
      </c>
      <c r="BN10" s="5">
        <v>1</v>
      </c>
      <c r="BO10" s="5">
        <v>46.8</v>
      </c>
      <c r="BP10" s="5">
        <v>88.7</v>
      </c>
      <c r="BQ10" s="7">
        <f t="shared" si="17"/>
        <v>0.5276211950394588</v>
      </c>
      <c r="BR10" s="5">
        <v>1</v>
      </c>
      <c r="BS10" s="5">
        <v>1605.8</v>
      </c>
      <c r="BT10" s="5">
        <v>1419.8</v>
      </c>
      <c r="BU10" s="7">
        <f t="shared" si="0"/>
        <v>1.1310043668122272</v>
      </c>
      <c r="BV10" s="5">
        <v>1</v>
      </c>
      <c r="BW10" s="5">
        <v>5</v>
      </c>
      <c r="BX10" s="5">
        <v>1</v>
      </c>
      <c r="BY10" s="7">
        <v>5773.4</v>
      </c>
      <c r="BZ10" s="7">
        <v>6252.7</v>
      </c>
      <c r="CA10" s="7">
        <f t="shared" si="14"/>
        <v>0.9233451149103586</v>
      </c>
      <c r="CB10" s="5">
        <v>0</v>
      </c>
      <c r="CC10" s="5">
        <v>32233</v>
      </c>
      <c r="CD10" s="5">
        <v>1</v>
      </c>
      <c r="CE10" s="5">
        <v>64</v>
      </c>
      <c r="CF10" s="5">
        <v>78</v>
      </c>
      <c r="CG10" s="7">
        <f t="shared" si="15"/>
        <v>0.8205128205128205</v>
      </c>
      <c r="CH10" s="5">
        <v>0.5</v>
      </c>
      <c r="CI10" s="5" t="s">
        <v>123</v>
      </c>
      <c r="CJ10" s="5">
        <v>0.5</v>
      </c>
      <c r="CK10" s="5">
        <v>1</v>
      </c>
      <c r="CL10" s="28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1"/>
        <v>17</v>
      </c>
    </row>
    <row r="11" spans="1:97" s="2" customFormat="1" ht="15.75">
      <c r="A11" s="5" t="s">
        <v>6</v>
      </c>
      <c r="B11" s="7">
        <v>-1193.7</v>
      </c>
      <c r="C11" s="5">
        <v>452.8</v>
      </c>
      <c r="D11" s="5">
        <v>6011</v>
      </c>
      <c r="E11" s="5">
        <v>5468.6</v>
      </c>
      <c r="F11" s="6">
        <f t="shared" si="2"/>
        <v>-2.2007743362831875</v>
      </c>
      <c r="G11" s="5">
        <v>1</v>
      </c>
      <c r="H11" s="5">
        <v>0</v>
      </c>
      <c r="I11" s="5">
        <v>8008.4</v>
      </c>
      <c r="J11" s="5">
        <v>6867.3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4817.3</v>
      </c>
      <c r="S11" s="5">
        <v>73.8</v>
      </c>
      <c r="T11" s="7">
        <f t="shared" si="5"/>
        <v>0</v>
      </c>
      <c r="U11" s="5">
        <v>1</v>
      </c>
      <c r="V11" s="5">
        <v>0</v>
      </c>
      <c r="W11" s="7">
        <v>-1193.7</v>
      </c>
      <c r="X11" s="5">
        <v>0</v>
      </c>
      <c r="Y11" s="5">
        <f t="shared" si="6"/>
        <v>0</v>
      </c>
      <c r="Z11" s="5">
        <v>1</v>
      </c>
      <c r="AA11" s="5">
        <v>2484.5</v>
      </c>
      <c r="AB11" s="5">
        <v>2498</v>
      </c>
      <c r="AC11" s="7">
        <f t="shared" si="7"/>
        <v>0.9945956765412329</v>
      </c>
      <c r="AD11" s="5">
        <v>1</v>
      </c>
      <c r="AE11" s="5">
        <v>0</v>
      </c>
      <c r="AF11" s="5">
        <v>542.4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126</v>
      </c>
      <c r="BB11" s="12">
        <v>1</v>
      </c>
      <c r="BC11" s="12" t="s">
        <v>126</v>
      </c>
      <c r="BD11" s="12">
        <v>1</v>
      </c>
      <c r="BE11" s="12" t="s">
        <v>126</v>
      </c>
      <c r="BF11" s="5">
        <v>1</v>
      </c>
      <c r="BG11" s="5">
        <v>542.4</v>
      </c>
      <c r="BH11" s="5">
        <v>7493.4</v>
      </c>
      <c r="BI11" s="7">
        <f t="shared" si="12"/>
        <v>0.07238369765393546</v>
      </c>
      <c r="BJ11" s="5">
        <v>-1</v>
      </c>
      <c r="BK11" s="5">
        <v>46.3</v>
      </c>
      <c r="BL11" s="5">
        <v>54.2</v>
      </c>
      <c r="BM11" s="7">
        <f t="shared" si="13"/>
        <v>0.8542435424354242</v>
      </c>
      <c r="BN11" s="5">
        <v>1</v>
      </c>
      <c r="BO11" s="5">
        <v>67.9</v>
      </c>
      <c r="BP11" s="5">
        <v>132.1</v>
      </c>
      <c r="BQ11" s="7">
        <f t="shared" si="17"/>
        <v>0.5140045420136261</v>
      </c>
      <c r="BR11" s="5">
        <v>1</v>
      </c>
      <c r="BS11" s="5">
        <v>504.5</v>
      </c>
      <c r="BT11" s="5">
        <v>718.7</v>
      </c>
      <c r="BU11" s="7">
        <f t="shared" si="0"/>
        <v>0.7019618756087379</v>
      </c>
      <c r="BV11" s="5">
        <v>-1</v>
      </c>
      <c r="BW11" s="5">
        <v>3</v>
      </c>
      <c r="BX11" s="5">
        <v>1</v>
      </c>
      <c r="BY11" s="7">
        <v>4410.5</v>
      </c>
      <c r="BZ11" s="7">
        <v>4410.5</v>
      </c>
      <c r="CA11" s="7">
        <f t="shared" si="14"/>
        <v>1</v>
      </c>
      <c r="CB11" s="5">
        <v>1</v>
      </c>
      <c r="CC11" s="5">
        <v>32200</v>
      </c>
      <c r="CD11" s="5">
        <v>1</v>
      </c>
      <c r="CE11" s="5">
        <v>124</v>
      </c>
      <c r="CF11" s="5">
        <v>226</v>
      </c>
      <c r="CG11" s="7">
        <f t="shared" si="15"/>
        <v>0.5486725663716814</v>
      </c>
      <c r="CH11" s="5">
        <v>0.25</v>
      </c>
      <c r="CI11" s="5" t="s">
        <v>123</v>
      </c>
      <c r="CJ11" s="5">
        <v>0.5</v>
      </c>
      <c r="CK11" s="5">
        <v>1</v>
      </c>
      <c r="CL11" s="28">
        <v>1</v>
      </c>
      <c r="CM11" s="5">
        <v>0</v>
      </c>
      <c r="CN11" s="5">
        <v>1</v>
      </c>
      <c r="CO11" s="5">
        <f t="shared" si="16"/>
        <v>3</v>
      </c>
      <c r="CP11" s="5">
        <v>0</v>
      </c>
      <c r="CQ11" s="5">
        <v>1</v>
      </c>
      <c r="CR11" s="5">
        <v>1</v>
      </c>
      <c r="CS11" s="5">
        <f t="shared" si="1"/>
        <v>14.75</v>
      </c>
    </row>
    <row r="12" spans="1:97" s="2" customFormat="1" ht="15.75">
      <c r="A12" s="5" t="s">
        <v>7</v>
      </c>
      <c r="B12" s="7">
        <v>-1442.2</v>
      </c>
      <c r="C12" s="5">
        <v>501.7</v>
      </c>
      <c r="D12" s="5">
        <v>7182.3</v>
      </c>
      <c r="E12" s="5">
        <v>5775.9</v>
      </c>
      <c r="F12" s="6">
        <f t="shared" si="2"/>
        <v>-1.0254550625711032</v>
      </c>
      <c r="G12" s="5">
        <v>1</v>
      </c>
      <c r="H12" s="5">
        <v>0</v>
      </c>
      <c r="I12" s="5">
        <v>8248.7</v>
      </c>
      <c r="J12" s="5">
        <v>6896.1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5740.1</v>
      </c>
      <c r="S12" s="5">
        <v>78.3</v>
      </c>
      <c r="T12" s="7">
        <f t="shared" si="5"/>
        <v>0</v>
      </c>
      <c r="U12" s="5">
        <v>1</v>
      </c>
      <c r="V12" s="5">
        <v>0</v>
      </c>
      <c r="W12" s="7">
        <v>-1442.2</v>
      </c>
      <c r="X12" s="5">
        <v>0</v>
      </c>
      <c r="Y12" s="5">
        <f t="shared" si="6"/>
        <v>0</v>
      </c>
      <c r="Z12" s="5">
        <v>1</v>
      </c>
      <c r="AA12" s="5">
        <v>1906.8</v>
      </c>
      <c r="AB12" s="5">
        <v>1959</v>
      </c>
      <c r="AC12" s="7">
        <f t="shared" si="7"/>
        <v>0.9733537519142419</v>
      </c>
      <c r="AD12" s="5">
        <v>1</v>
      </c>
      <c r="AE12" s="5">
        <v>0</v>
      </c>
      <c r="AF12" s="5">
        <v>1406.4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126</v>
      </c>
      <c r="BB12" s="12">
        <v>1</v>
      </c>
      <c r="BC12" s="12" t="s">
        <v>126</v>
      </c>
      <c r="BD12" s="12">
        <v>1</v>
      </c>
      <c r="BE12" s="12" t="s">
        <v>126</v>
      </c>
      <c r="BF12" s="5">
        <v>1</v>
      </c>
      <c r="BG12" s="5">
        <v>459.8</v>
      </c>
      <c r="BH12" s="5">
        <v>7459.4</v>
      </c>
      <c r="BI12" s="7">
        <f t="shared" si="12"/>
        <v>0.06164034640855833</v>
      </c>
      <c r="BJ12" s="5">
        <v>-1</v>
      </c>
      <c r="BK12" s="5">
        <v>192.2</v>
      </c>
      <c r="BL12" s="5">
        <v>133.8</v>
      </c>
      <c r="BM12" s="7">
        <f t="shared" si="13"/>
        <v>1.436472346786248</v>
      </c>
      <c r="BN12" s="5">
        <v>-1</v>
      </c>
      <c r="BO12" s="5">
        <v>0</v>
      </c>
      <c r="BP12" s="5">
        <v>118.6</v>
      </c>
      <c r="BQ12" s="7">
        <f t="shared" si="17"/>
        <v>0</v>
      </c>
      <c r="BR12" s="5">
        <v>1</v>
      </c>
      <c r="BS12" s="5">
        <v>459.9</v>
      </c>
      <c r="BT12" s="5">
        <v>466.4</v>
      </c>
      <c r="BU12" s="7">
        <f t="shared" si="0"/>
        <v>0.9860634648370498</v>
      </c>
      <c r="BV12" s="5">
        <v>1</v>
      </c>
      <c r="BW12" s="5">
        <v>7</v>
      </c>
      <c r="BX12" s="5">
        <v>0</v>
      </c>
      <c r="BY12" s="7">
        <v>5272.8</v>
      </c>
      <c r="BZ12" s="7">
        <v>5272.8</v>
      </c>
      <c r="CA12" s="7">
        <f t="shared" si="14"/>
        <v>1</v>
      </c>
      <c r="CB12" s="5">
        <v>1</v>
      </c>
      <c r="CC12" s="5">
        <v>31590</v>
      </c>
      <c r="CD12" s="5">
        <v>1</v>
      </c>
      <c r="CE12" s="5">
        <v>20</v>
      </c>
      <c r="CF12" s="5">
        <v>155</v>
      </c>
      <c r="CG12" s="7">
        <f t="shared" si="15"/>
        <v>0.12903225806451613</v>
      </c>
      <c r="CH12" s="5">
        <v>0</v>
      </c>
      <c r="CI12" s="5" t="s">
        <v>123</v>
      </c>
      <c r="CJ12" s="5">
        <v>0.5</v>
      </c>
      <c r="CK12" s="5">
        <v>1</v>
      </c>
      <c r="CL12" s="28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14.5</v>
      </c>
    </row>
    <row r="13" spans="1:97" s="2" customFormat="1" ht="17.25" customHeight="1">
      <c r="A13" s="5" t="s">
        <v>8</v>
      </c>
      <c r="B13" s="7">
        <v>-709.2</v>
      </c>
      <c r="C13" s="5">
        <v>243.2</v>
      </c>
      <c r="D13" s="5">
        <v>5029.3</v>
      </c>
      <c r="E13" s="5">
        <v>3632.6</v>
      </c>
      <c r="F13" s="6">
        <f t="shared" si="2"/>
        <v>-0.50776831101883</v>
      </c>
      <c r="G13" s="5">
        <v>1</v>
      </c>
      <c r="H13" s="5">
        <v>0</v>
      </c>
      <c r="I13" s="6">
        <v>6909.8</v>
      </c>
      <c r="J13" s="5">
        <v>5178.7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4320.1</v>
      </c>
      <c r="S13" s="5">
        <v>71</v>
      </c>
      <c r="T13" s="7">
        <f t="shared" si="5"/>
        <v>0</v>
      </c>
      <c r="U13" s="5">
        <v>1</v>
      </c>
      <c r="V13" s="5">
        <v>0</v>
      </c>
      <c r="W13" s="7">
        <v>-709.2</v>
      </c>
      <c r="X13" s="5">
        <v>0</v>
      </c>
      <c r="Y13" s="5">
        <f t="shared" si="6"/>
        <v>0</v>
      </c>
      <c r="Z13" s="5">
        <v>1</v>
      </c>
      <c r="AA13" s="5">
        <v>1742.5</v>
      </c>
      <c r="AB13" s="5">
        <v>1754</v>
      </c>
      <c r="AC13" s="7">
        <f t="shared" si="7"/>
        <v>0.9934435575826682</v>
      </c>
      <c r="AD13" s="5">
        <v>1</v>
      </c>
      <c r="AE13" s="5">
        <v>0</v>
      </c>
      <c r="AF13" s="5">
        <v>1396.7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126</v>
      </c>
      <c r="BB13" s="12">
        <v>1</v>
      </c>
      <c r="BC13" s="12" t="s">
        <v>126</v>
      </c>
      <c r="BD13" s="12">
        <v>1</v>
      </c>
      <c r="BE13" s="12" t="s">
        <v>126</v>
      </c>
      <c r="BF13" s="5">
        <v>1</v>
      </c>
      <c r="BG13" s="5">
        <v>1115.3</v>
      </c>
      <c r="BH13" s="5">
        <v>5359.6</v>
      </c>
      <c r="BI13" s="7">
        <f t="shared" si="12"/>
        <v>0.2080938876035525</v>
      </c>
      <c r="BJ13" s="5">
        <v>-1</v>
      </c>
      <c r="BK13" s="5">
        <v>43.2</v>
      </c>
      <c r="BL13" s="5">
        <v>47.2</v>
      </c>
      <c r="BM13" s="7">
        <f t="shared" si="13"/>
        <v>0.9152542372881356</v>
      </c>
      <c r="BN13" s="5">
        <v>1</v>
      </c>
      <c r="BO13" s="5">
        <v>38</v>
      </c>
      <c r="BP13" s="5">
        <v>47</v>
      </c>
      <c r="BQ13" s="7">
        <f t="shared" si="17"/>
        <v>0.8085106382978723</v>
      </c>
      <c r="BR13" s="5">
        <v>1</v>
      </c>
      <c r="BS13" s="5">
        <v>1115.3</v>
      </c>
      <c r="BT13" s="5">
        <v>930.7</v>
      </c>
      <c r="BU13" s="7">
        <f t="shared" si="0"/>
        <v>1.1983453314709358</v>
      </c>
      <c r="BV13" s="5">
        <v>1</v>
      </c>
      <c r="BW13" s="5">
        <v>4</v>
      </c>
      <c r="BX13" s="5">
        <v>1</v>
      </c>
      <c r="BY13" s="7">
        <v>3928.9</v>
      </c>
      <c r="BZ13" s="7">
        <v>3928.9</v>
      </c>
      <c r="CA13" s="7">
        <f>BY13/BZ13</f>
        <v>1</v>
      </c>
      <c r="CB13" s="5">
        <v>1</v>
      </c>
      <c r="CC13" s="5">
        <v>29795</v>
      </c>
      <c r="CD13" s="5">
        <v>1</v>
      </c>
      <c r="CE13" s="5">
        <v>64</v>
      </c>
      <c r="CF13" s="5">
        <v>160</v>
      </c>
      <c r="CG13" s="7">
        <f t="shared" si="15"/>
        <v>0.4</v>
      </c>
      <c r="CH13" s="5">
        <v>0</v>
      </c>
      <c r="CI13" s="5" t="s">
        <v>123</v>
      </c>
      <c r="CJ13" s="5">
        <v>0.5</v>
      </c>
      <c r="CK13" s="5">
        <v>1</v>
      </c>
      <c r="CL13" s="28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1</v>
      </c>
      <c r="CR13" s="5">
        <v>1</v>
      </c>
      <c r="CS13" s="5">
        <f t="shared" si="1"/>
        <v>17.5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20"/>
      <c r="Y14" s="20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123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>
        <v>222.5</v>
      </c>
      <c r="BM14" s="5">
        <f t="shared" si="13"/>
        <v>0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0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8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29</v>
      </c>
      <c r="B15" s="7">
        <v>-100</v>
      </c>
      <c r="C15" s="5">
        <v>1395.8</v>
      </c>
      <c r="D15" s="5">
        <v>10912.6</v>
      </c>
      <c r="E15" s="5">
        <v>4580</v>
      </c>
      <c r="F15" s="6">
        <f t="shared" si="2"/>
        <v>-0.01579130215077535</v>
      </c>
      <c r="G15" s="5">
        <v>1</v>
      </c>
      <c r="H15" s="5">
        <v>0</v>
      </c>
      <c r="I15" s="5">
        <v>14307.1</v>
      </c>
      <c r="J15" s="5">
        <v>6302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10812.6</v>
      </c>
      <c r="S15" s="5">
        <v>194.3</v>
      </c>
      <c r="T15" s="7">
        <f t="shared" si="5"/>
        <v>0</v>
      </c>
      <c r="U15" s="5">
        <v>1</v>
      </c>
      <c r="V15" s="5">
        <v>0</v>
      </c>
      <c r="W15" s="7">
        <v>-100</v>
      </c>
      <c r="X15" s="5">
        <v>0</v>
      </c>
      <c r="Y15" s="5">
        <f t="shared" si="6"/>
        <v>0</v>
      </c>
      <c r="Z15" s="5">
        <v>1</v>
      </c>
      <c r="AA15" s="5">
        <v>2794</v>
      </c>
      <c r="AB15" s="5">
        <v>2794</v>
      </c>
      <c r="AC15" s="7">
        <f t="shared" si="7"/>
        <v>1</v>
      </c>
      <c r="AD15" s="5">
        <v>1</v>
      </c>
      <c r="AE15" s="5">
        <v>0</v>
      </c>
      <c r="AF15" s="5">
        <v>6332.6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126</v>
      </c>
      <c r="BB15" s="12">
        <v>1</v>
      </c>
      <c r="BC15" s="12" t="s">
        <v>126</v>
      </c>
      <c r="BD15" s="12">
        <v>1</v>
      </c>
      <c r="BE15" s="12" t="s">
        <v>126</v>
      </c>
      <c r="BF15" s="5">
        <v>1</v>
      </c>
      <c r="BG15" s="5">
        <v>5432.5</v>
      </c>
      <c r="BH15" s="5">
        <v>13090.6</v>
      </c>
      <c r="BI15" s="7">
        <f t="shared" si="12"/>
        <v>0.41499243732143676</v>
      </c>
      <c r="BJ15" s="5">
        <v>-1</v>
      </c>
      <c r="BK15" s="5">
        <v>528.8</v>
      </c>
      <c r="BL15" s="5">
        <v>222.5</v>
      </c>
      <c r="BM15" s="7">
        <f t="shared" si="13"/>
        <v>2.3766292134831457</v>
      </c>
      <c r="BN15" s="5">
        <v>-2</v>
      </c>
      <c r="BO15" s="5">
        <v>21.9</v>
      </c>
      <c r="BP15" s="5">
        <v>52.3</v>
      </c>
      <c r="BQ15" s="7">
        <f t="shared" si="17"/>
        <v>0.4187380497131931</v>
      </c>
      <c r="BR15" s="5">
        <v>1</v>
      </c>
      <c r="BS15" s="5">
        <v>5432.5</v>
      </c>
      <c r="BT15" s="5">
        <v>4272.5</v>
      </c>
      <c r="BU15" s="7">
        <f t="shared" si="0"/>
        <v>1.2715038033937975</v>
      </c>
      <c r="BV15" s="5">
        <v>1</v>
      </c>
      <c r="BW15" s="5">
        <v>4</v>
      </c>
      <c r="BX15" s="5">
        <v>1</v>
      </c>
      <c r="BY15" s="7">
        <v>10290.9</v>
      </c>
      <c r="BZ15" s="7">
        <v>6046.7</v>
      </c>
      <c r="CA15" s="7">
        <f t="shared" si="14"/>
        <v>1.7019035176211819</v>
      </c>
      <c r="CB15" s="5">
        <v>1</v>
      </c>
      <c r="CC15" s="5">
        <v>31588</v>
      </c>
      <c r="CD15" s="5">
        <v>1</v>
      </c>
      <c r="CE15" s="5">
        <v>181</v>
      </c>
      <c r="CF15" s="5">
        <v>258</v>
      </c>
      <c r="CG15" s="7">
        <f t="shared" si="15"/>
        <v>0.7015503875968992</v>
      </c>
      <c r="CH15" s="5">
        <v>0.5</v>
      </c>
      <c r="CI15" s="5" t="s">
        <v>123</v>
      </c>
      <c r="CJ15" s="5">
        <v>0.5</v>
      </c>
      <c r="CK15" s="5">
        <v>1</v>
      </c>
      <c r="CL15" s="28">
        <v>1</v>
      </c>
      <c r="CM15" s="5">
        <v>0</v>
      </c>
      <c r="CN15" s="5">
        <v>1</v>
      </c>
      <c r="CO15" s="5">
        <f t="shared" si="16"/>
        <v>3</v>
      </c>
      <c r="CP15" s="5">
        <v>0</v>
      </c>
      <c r="CQ15" s="5">
        <v>0</v>
      </c>
      <c r="CR15" s="5">
        <v>0</v>
      </c>
      <c r="CS15" s="5">
        <f t="shared" si="1"/>
        <v>13</v>
      </c>
    </row>
    <row r="16" spans="1:97" s="2" customFormat="1" ht="15.75">
      <c r="A16" s="5" t="s">
        <v>135</v>
      </c>
      <c r="B16" s="7">
        <v>174.2</v>
      </c>
      <c r="C16" s="5">
        <v>3895.8</v>
      </c>
      <c r="D16" s="5">
        <v>146160</v>
      </c>
      <c r="E16" s="6">
        <v>126525.8</v>
      </c>
      <c r="F16" s="6">
        <f t="shared" si="2"/>
        <v>0.008872273889437819</v>
      </c>
      <c r="G16" s="5">
        <v>0</v>
      </c>
      <c r="H16" s="5">
        <v>0</v>
      </c>
      <c r="I16" s="5">
        <v>273341.3</v>
      </c>
      <c r="J16" s="5">
        <v>238306.4</v>
      </c>
      <c r="K16" s="6">
        <f t="shared" si="3"/>
        <v>0</v>
      </c>
      <c r="L16" s="5">
        <v>1</v>
      </c>
      <c r="M16" s="5">
        <v>0</v>
      </c>
      <c r="N16" s="5">
        <v>5842.9</v>
      </c>
      <c r="O16" s="7">
        <f t="shared" si="4"/>
        <v>0</v>
      </c>
      <c r="P16" s="5">
        <v>1</v>
      </c>
      <c r="Q16" s="5">
        <v>0</v>
      </c>
      <c r="R16" s="7">
        <v>146334.2</v>
      </c>
      <c r="S16" s="5">
        <v>0</v>
      </c>
      <c r="T16" s="7">
        <f t="shared" si="5"/>
        <v>0</v>
      </c>
      <c r="U16" s="5">
        <v>1</v>
      </c>
      <c r="V16" s="5">
        <v>0</v>
      </c>
      <c r="W16" s="7">
        <v>174.2</v>
      </c>
      <c r="X16" s="5">
        <v>5000</v>
      </c>
      <c r="Y16" s="7">
        <f t="shared" si="6"/>
        <v>0</v>
      </c>
      <c r="Z16" s="5">
        <v>1</v>
      </c>
      <c r="AA16" s="5">
        <v>9733.9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19634.2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7842.89</v>
      </c>
      <c r="AR16" s="7">
        <v>6720.2</v>
      </c>
      <c r="AS16" s="7">
        <f t="shared" si="10"/>
        <v>1.167061992202613</v>
      </c>
      <c r="AT16" s="5">
        <v>-1</v>
      </c>
      <c r="AU16" s="5">
        <v>7278</v>
      </c>
      <c r="AV16" s="5">
        <v>20993.5</v>
      </c>
      <c r="AW16" s="6">
        <f t="shared" si="11"/>
        <v>0.945487456074066</v>
      </c>
      <c r="AX16" s="12">
        <v>0</v>
      </c>
      <c r="AY16" s="12">
        <v>0</v>
      </c>
      <c r="AZ16" s="12">
        <v>1</v>
      </c>
      <c r="BA16" s="12" t="s">
        <v>126</v>
      </c>
      <c r="BB16" s="12">
        <v>1</v>
      </c>
      <c r="BC16" s="12" t="s">
        <v>126</v>
      </c>
      <c r="BD16" s="12">
        <v>1</v>
      </c>
      <c r="BE16" s="12" t="s">
        <v>126</v>
      </c>
      <c r="BF16" s="5">
        <v>1</v>
      </c>
      <c r="BG16" s="5">
        <v>32541.3</v>
      </c>
      <c r="BH16" s="5">
        <v>218212.8</v>
      </c>
      <c r="BI16" s="7">
        <f t="shared" si="12"/>
        <v>0.14912644904423572</v>
      </c>
      <c r="BJ16" s="5">
        <v>-1</v>
      </c>
      <c r="BK16" s="5">
        <v>1399.8</v>
      </c>
      <c r="BL16" s="5">
        <v>1236.9</v>
      </c>
      <c r="BM16" s="7">
        <f t="shared" si="13"/>
        <v>1.1317002182876545</v>
      </c>
      <c r="BN16" s="5">
        <v>-1</v>
      </c>
      <c r="BO16" s="5">
        <v>4094.9</v>
      </c>
      <c r="BP16" s="5">
        <v>1634.8</v>
      </c>
      <c r="BQ16" s="7">
        <f t="shared" si="17"/>
        <v>2.504832395400049</v>
      </c>
      <c r="BR16" s="5">
        <v>-2</v>
      </c>
      <c r="BS16" s="5">
        <v>17334.5</v>
      </c>
      <c r="BT16" s="5">
        <v>17007.1</v>
      </c>
      <c r="BU16" s="7">
        <f t="shared" si="0"/>
        <v>1.0192507834963045</v>
      </c>
      <c r="BV16" s="5">
        <v>1</v>
      </c>
      <c r="BW16" s="5">
        <v>8</v>
      </c>
      <c r="BX16" s="5">
        <v>0</v>
      </c>
      <c r="BY16" s="7">
        <v>145786.3</v>
      </c>
      <c r="BZ16" s="7">
        <v>143985.5</v>
      </c>
      <c r="CA16" s="7">
        <f t="shared" si="14"/>
        <v>1.0125068149223357</v>
      </c>
      <c r="CB16" s="5">
        <v>1</v>
      </c>
      <c r="CC16" s="5">
        <v>0</v>
      </c>
      <c r="CD16" s="5">
        <v>0</v>
      </c>
      <c r="CE16" s="27">
        <v>0</v>
      </c>
      <c r="CF16" s="27">
        <v>0</v>
      </c>
      <c r="CG16" s="5" t="e">
        <f t="shared" si="15"/>
        <v>#DIV/0!</v>
      </c>
      <c r="CH16" s="5">
        <v>1</v>
      </c>
      <c r="CI16" s="5" t="s">
        <v>126</v>
      </c>
      <c r="CJ16" s="5">
        <v>0</v>
      </c>
      <c r="CK16" s="5">
        <v>1</v>
      </c>
      <c r="CL16" s="28">
        <v>1</v>
      </c>
      <c r="CM16" s="5">
        <v>0</v>
      </c>
      <c r="CN16" s="5">
        <v>1</v>
      </c>
      <c r="CO16" s="5">
        <f>CK16+CL16+CM16+CN16</f>
        <v>3</v>
      </c>
      <c r="CP16" s="5">
        <v>0</v>
      </c>
      <c r="CQ16" s="5">
        <v>0</v>
      </c>
      <c r="CR16" s="5">
        <v>0</v>
      </c>
      <c r="CS16" s="5">
        <f t="shared" si="1"/>
        <v>7</v>
      </c>
    </row>
    <row r="17" spans="1:97" ht="18.75">
      <c r="A17" s="8" t="s">
        <v>9</v>
      </c>
      <c r="B17" s="8"/>
      <c r="C17" s="9">
        <f>SUM(C6:C16)</f>
        <v>8967</v>
      </c>
      <c r="D17" s="9">
        <f>SUM(D6:D16)</f>
        <v>201758.3</v>
      </c>
      <c r="E17" s="9">
        <f>SUM(E6:E16)</f>
        <v>164951</v>
      </c>
      <c r="F17" s="7"/>
      <c r="G17" s="5"/>
      <c r="H17" s="5"/>
      <c r="I17" s="9">
        <f>SUM(I6:I16)</f>
        <v>347466.9</v>
      </c>
      <c r="J17" s="9">
        <f>SUM(J6:J16)</f>
        <v>289589.8</v>
      </c>
      <c r="K17" s="6"/>
      <c r="L17" s="5"/>
      <c r="M17" s="5"/>
      <c r="N17" s="5"/>
      <c r="O17" s="5"/>
      <c r="P17" s="5"/>
      <c r="Q17" s="5"/>
      <c r="R17" s="9">
        <f>SUM(R6:R16)</f>
        <v>197256.30000000002</v>
      </c>
      <c r="S17" s="9">
        <f>SUM(S6:S16)</f>
        <v>747.2</v>
      </c>
      <c r="T17" s="5"/>
      <c r="U17" s="5"/>
      <c r="V17" s="5"/>
      <c r="W17" s="5"/>
      <c r="X17" s="5"/>
      <c r="Y17" s="5"/>
      <c r="Z17" s="5"/>
      <c r="AA17" s="9">
        <f>SUM(AA6:AA16)</f>
        <v>29021.300000000003</v>
      </c>
      <c r="AB17" s="9">
        <v>13488</v>
      </c>
      <c r="AC17" s="5"/>
      <c r="AD17" s="5"/>
      <c r="AE17" s="5"/>
      <c r="AF17" s="9">
        <f>SUM(AF6:AF16)</f>
        <v>36807.3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10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46411.8</v>
      </c>
      <c r="BH17" s="9">
        <f>SUM(BH6:BH16)</f>
        <v>281527.3</v>
      </c>
      <c r="BI17" s="5"/>
      <c r="BJ17" s="5"/>
      <c r="BK17" s="9">
        <f>SUM(BK6:BK16)</f>
        <v>2464.1</v>
      </c>
      <c r="BL17" s="9">
        <f>SUM(BL6:BL16)</f>
        <v>2097.9</v>
      </c>
      <c r="BM17" s="5"/>
      <c r="BN17" s="5"/>
      <c r="BO17" s="9">
        <f>SUM(BO6:BO16)</f>
        <v>4338.2</v>
      </c>
      <c r="BP17" s="9">
        <f>SUM(BP6:BP16)</f>
        <v>2257.8</v>
      </c>
      <c r="BQ17" s="5"/>
      <c r="BR17" s="5"/>
      <c r="BS17" s="9">
        <f>SUM(BS6:BS16)</f>
        <v>31114.699999999997</v>
      </c>
      <c r="BT17" s="19">
        <f>BT6+BT7+BT8+BT9+BT10+BT11+BT12+BT13+BT15+BT16</f>
        <v>30009.3</v>
      </c>
      <c r="BU17" s="7">
        <v>0.93</v>
      </c>
      <c r="BV17" s="5"/>
      <c r="BW17" s="5"/>
      <c r="BX17" s="5"/>
      <c r="BY17" s="9">
        <f>SUM(BY6:BY16)</f>
        <v>192682.9</v>
      </c>
      <c r="BZ17" s="9">
        <f>SUM(BZ6:BZ16)</f>
        <v>187571.1</v>
      </c>
      <c r="CA17" s="5"/>
      <c r="CB17" s="5"/>
      <c r="CC17" s="5"/>
      <c r="CD17" s="5"/>
      <c r="CE17" s="5">
        <f>SUM(CE6:CE16)</f>
        <v>796</v>
      </c>
      <c r="CF17" s="5">
        <f>SUM(CF6:CF16)</f>
        <v>1268</v>
      </c>
      <c r="CG17" s="17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Макс</cp:lastModifiedBy>
  <cp:lastPrinted>2023-04-26T08:27:59Z</cp:lastPrinted>
  <dcterms:created xsi:type="dcterms:W3CDTF">2011-08-09T05:55:28Z</dcterms:created>
  <dcterms:modified xsi:type="dcterms:W3CDTF">2024-02-02T13:07:45Z</dcterms:modified>
  <cp:category/>
  <cp:version/>
  <cp:contentType/>
  <cp:contentStatus/>
</cp:coreProperties>
</file>